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0" yWindow="0" windowWidth="18495" windowHeight="1125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62913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P105" i="12" s="1"/>
  <c r="AP104" i="12" s="1"/>
  <c r="AO106" i="12"/>
  <c r="AO105" i="12" s="1"/>
  <c r="AO104" i="12" s="1"/>
  <c r="AN106" i="12"/>
  <c r="AN105" i="12" s="1"/>
  <c r="AN104" i="12" s="1"/>
  <c r="AM106" i="12"/>
  <c r="AL106" i="12"/>
  <c r="AL105" i="12" s="1"/>
  <c r="AL104" i="12" s="1"/>
  <c r="AK106" i="12"/>
  <c r="AK105" i="12" s="1"/>
  <c r="AJ106" i="12"/>
  <c r="AJ105" i="12" s="1"/>
  <c r="AI106" i="12"/>
  <c r="AH106" i="12"/>
  <c r="AH105" i="12" s="1"/>
  <c r="AH104" i="12" s="1"/>
  <c r="AG106" i="12"/>
  <c r="AG105" i="12" s="1"/>
  <c r="AG104" i="12" s="1"/>
  <c r="AM105" i="12"/>
  <c r="AM104" i="12" s="1"/>
  <c r="AI105" i="12"/>
  <c r="AI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M91" i="12" s="1"/>
  <c r="AL93" i="12"/>
  <c r="AK93" i="12"/>
  <c r="AJ93" i="12"/>
  <c r="AJ92" i="12" s="1"/>
  <c r="AJ91" i="12" s="1"/>
  <c r="AI93" i="12"/>
  <c r="AI92" i="12" s="1"/>
  <c r="AI91" i="12" s="1"/>
  <c r="AH93" i="12"/>
  <c r="AG93" i="12"/>
  <c r="AN92" i="12"/>
  <c r="AN91" i="12" s="1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G72" i="12"/>
  <c r="AF71" i="12"/>
  <c r="AF70" i="12"/>
  <c r="AF69" i="12"/>
  <c r="AQ68" i="12"/>
  <c r="AP68" i="12"/>
  <c r="AP67" i="12" s="1"/>
  <c r="AO68" i="12"/>
  <c r="AN68" i="12"/>
  <c r="AM68" i="12"/>
  <c r="AL68" i="12"/>
  <c r="AL67" i="12" s="1"/>
  <c r="AK68" i="12"/>
  <c r="AJ68" i="12"/>
  <c r="AI68" i="12"/>
  <c r="AH68" i="12"/>
  <c r="AG68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N60" i="12" s="1"/>
  <c r="AM61" i="12"/>
  <c r="AM60" i="12" s="1"/>
  <c r="AL61" i="12"/>
  <c r="AL60" i="12" s="1"/>
  <c r="AK61" i="12"/>
  <c r="AJ61" i="12"/>
  <c r="AJ60" i="12" s="1"/>
  <c r="AI61" i="12"/>
  <c r="AH61" i="12"/>
  <c r="AH60" i="12" s="1"/>
  <c r="AG61" i="12"/>
  <c r="AO60" i="12"/>
  <c r="AK60" i="12"/>
  <c r="AI60" i="12"/>
  <c r="AG60" i="12"/>
  <c r="AF59" i="12"/>
  <c r="AF58" i="12"/>
  <c r="AQ57" i="12"/>
  <c r="AP57" i="12"/>
  <c r="AO57" i="12"/>
  <c r="AN57" i="12"/>
  <c r="AM57" i="12"/>
  <c r="AL57" i="12"/>
  <c r="AK57" i="12"/>
  <c r="AJ57" i="12"/>
  <c r="AI57" i="12"/>
  <c r="AH57" i="12"/>
  <c r="AG57" i="12"/>
  <c r="AF56" i="12"/>
  <c r="AF55" i="12"/>
  <c r="AF54" i="12"/>
  <c r="AF53" i="12"/>
  <c r="AF52" i="12"/>
  <c r="AF51" i="12"/>
  <c r="AQ50" i="12"/>
  <c r="AP50" i="12"/>
  <c r="AO50" i="12"/>
  <c r="AN50" i="12"/>
  <c r="AM50" i="12"/>
  <c r="AL50" i="12"/>
  <c r="AK50" i="12"/>
  <c r="AJ50" i="12"/>
  <c r="AI50" i="12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Q14" i="12" s="1"/>
  <c r="AP15" i="12"/>
  <c r="AO15" i="12"/>
  <c r="AN15" i="12"/>
  <c r="AM15" i="12"/>
  <c r="AL15" i="12"/>
  <c r="AK15" i="12"/>
  <c r="AJ15" i="12"/>
  <c r="AI15" i="12"/>
  <c r="AH15" i="12"/>
  <c r="AG15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U111" i="12" s="1"/>
  <c r="U110" i="12" s="1"/>
  <c r="X111" i="12"/>
  <c r="X110" i="12" s="1"/>
  <c r="V111" i="12"/>
  <c r="V110" i="12"/>
  <c r="T107" i="12"/>
  <c r="AE106" i="12"/>
  <c r="AE105" i="12" s="1"/>
  <c r="AE104" i="12" s="1"/>
  <c r="AD106" i="12"/>
  <c r="AD105" i="12" s="1"/>
  <c r="AD104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C104" i="12"/>
  <c r="W104" i="12"/>
  <c r="T101" i="12"/>
  <c r="T100" i="12"/>
  <c r="AE99" i="12"/>
  <c r="AD99" i="12"/>
  <c r="AC99" i="12"/>
  <c r="AB99" i="12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Y92" i="12" s="1"/>
  <c r="Y91" i="12" s="1"/>
  <c r="X93" i="12"/>
  <c r="W93" i="12"/>
  <c r="V93" i="12"/>
  <c r="U93" i="12"/>
  <c r="AE92" i="12"/>
  <c r="AE91" i="12" s="1"/>
  <c r="AA92" i="12"/>
  <c r="AA91" i="12" s="1"/>
  <c r="W92" i="12"/>
  <c r="U92" i="12"/>
  <c r="U91" i="12" s="1"/>
  <c r="W91" i="12"/>
  <c r="T90" i="12"/>
  <c r="AE89" i="12"/>
  <c r="AD89" i="12"/>
  <c r="AC89" i="12"/>
  <c r="AB89" i="12"/>
  <c r="AA89" i="12"/>
  <c r="Z89" i="12"/>
  <c r="Y89" i="12"/>
  <c r="X89" i="12"/>
  <c r="W89" i="12"/>
  <c r="V89" i="12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X81" i="12" s="1"/>
  <c r="W82" i="12"/>
  <c r="W81" i="12" s="1"/>
  <c r="V82" i="12"/>
  <c r="U82" i="12"/>
  <c r="U81" i="12" s="1"/>
  <c r="AD81" i="12"/>
  <c r="Z81" i="12"/>
  <c r="T80" i="12"/>
  <c r="T79" i="12"/>
  <c r="T78" i="12"/>
  <c r="T77" i="12"/>
  <c r="T76" i="12"/>
  <c r="T75" i="12"/>
  <c r="T74" i="12"/>
  <c r="T73" i="12"/>
  <c r="AE72" i="12"/>
  <c r="AD72" i="12"/>
  <c r="AC72" i="12"/>
  <c r="AB72" i="12"/>
  <c r="AA72" i="12"/>
  <c r="Z72" i="12"/>
  <c r="Y72" i="12"/>
  <c r="X72" i="12"/>
  <c r="W72" i="12"/>
  <c r="V72" i="12"/>
  <c r="U72" i="12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B60" i="12" s="1"/>
  <c r="AA61" i="12"/>
  <c r="Z61" i="12"/>
  <c r="Y61" i="12"/>
  <c r="X61" i="12"/>
  <c r="X60" i="12" s="1"/>
  <c r="W61" i="12"/>
  <c r="V61" i="12"/>
  <c r="V60" i="12" s="1"/>
  <c r="U61" i="12"/>
  <c r="U60" i="12" s="1"/>
  <c r="AE60" i="12"/>
  <c r="AA60" i="12"/>
  <c r="Y60" i="12"/>
  <c r="W60" i="12"/>
  <c r="T59" i="12"/>
  <c r="T58" i="12"/>
  <c r="AE57" i="12"/>
  <c r="AD57" i="12"/>
  <c r="AC57" i="12"/>
  <c r="AB57" i="12"/>
  <c r="AA57" i="12"/>
  <c r="Z57" i="12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X49" i="12" s="1"/>
  <c r="W50" i="12"/>
  <c r="V50" i="12"/>
  <c r="U50" i="12"/>
  <c r="AC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C14" i="12" s="1"/>
  <c r="AB15" i="12"/>
  <c r="AA15" i="12"/>
  <c r="Z15" i="12"/>
  <c r="Y15" i="12"/>
  <c r="X15" i="12"/>
  <c r="W15" i="12"/>
  <c r="V15" i="12"/>
  <c r="U15" i="12"/>
  <c r="U14" i="12" s="1"/>
  <c r="X86" i="12" l="1"/>
  <c r="AJ49" i="12"/>
  <c r="AN49" i="12"/>
  <c r="AG67" i="12"/>
  <c r="AO67" i="12"/>
  <c r="X67" i="12"/>
  <c r="AB67" i="12"/>
  <c r="T89" i="12"/>
  <c r="AD86" i="12"/>
  <c r="AB92" i="12"/>
  <c r="AB91" i="12" s="1"/>
  <c r="AH67" i="12"/>
  <c r="AB86" i="12"/>
  <c r="AE14" i="12"/>
  <c r="T50" i="12"/>
  <c r="Z49" i="12"/>
  <c r="AD49" i="12"/>
  <c r="U67" i="12"/>
  <c r="AC67" i="12"/>
  <c r="AI49" i="12"/>
  <c r="AQ49" i="12"/>
  <c r="Y67" i="12"/>
  <c r="W14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L13" i="12" s="1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P13" i="12"/>
  <c r="AI67" i="12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N13" i="12" l="1"/>
  <c r="Y13" i="12"/>
  <c r="AJ13" i="12"/>
  <c r="AD13" i="12"/>
  <c r="AH13" i="12"/>
  <c r="T86" i="12"/>
  <c r="AA13" i="12"/>
  <c r="T67" i="12"/>
  <c r="AI13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N81" i="12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AA54" i="7" s="1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C99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H54" i="7" s="1"/>
  <c r="U12" i="7"/>
  <c r="U10" i="12" s="1"/>
  <c r="AG12" i="7"/>
  <c r="AF54" i="7"/>
  <c r="Y11" i="7"/>
  <c r="AK11" i="7"/>
  <c r="T121" i="7"/>
  <c r="AF121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<sst xmlns="http://schemas.openxmlformats.org/spreadsheetml/2006/main" count="728" uniqueCount="305">
  <si>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</si>
  <si>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</si>
  <si>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</si>
  <si>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</si>
  <si>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</si>
  <si>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</si>
  <si>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</si>
  <si>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</si>
  <si>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</si>
  <si>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</si>
  <si>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</si>
  <si>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</si>
  <si>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</si>
  <si>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</si>
  <si>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</si>
  <si>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</si>
  <si>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</si>
  <si>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</si>
  <si>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</si>
  <si>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</si>
  <si>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</si>
  <si>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</si>
  <si>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</si>
  <si>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</si>
  <si>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</si>
  <si>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</si>
  <si>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</si>
  <si>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</si>
  <si>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</si>
  <si>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</si>
  <si>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</si>
  <si>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</si>
  <si>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</si>
  <si>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</si>
  <si>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</si>
  <si>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</si>
  <si>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</si>
  <si>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</si>
  <si>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</si>
  <si>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</si>
  <si>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</si>
  <si>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</si>
  <si>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</si>
  <si>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</si>
  <si>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</si>
  <si>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</si>
  <si>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</si>
  <si>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</si>
  <si>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</si>
  <si>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</si>
  <si>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</si>
  <si>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</si>
  <si>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</si>
  <si>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</si>
  <si>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</si>
  <si>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</si>
  <si>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</si>
  <si>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</si>
  <si>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</si>
  <si>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</si>
  <si>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</si>
  <si>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</si>
  <si>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</si>
  <si>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</si>
  <si>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</si>
  <si>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</si>
  <si>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</si>
  <si>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</si>
  <si>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</si>
  <si>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</si>
  <si>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</si>
  <si>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</si>
  <si>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</si>
  <si>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</si>
  <si>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</si>
  <si>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</si>
  <si>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</si>
  <si>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</si>
  <si>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</si>
  <si>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</si>
  <si>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</si>
  <si>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</si>
  <si>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</si>
  <si>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</si>
  <si>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</si>
  <si>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</si>
  <si>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</si>
  <si>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</si>
  <si>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</si>
  <si>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</si>
  <si>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</si>
  <si>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</si>
  <si>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</si>
  <si>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</si>
  <si>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</si>
  <si>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</si>
  <si>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</si>
  <si>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</si>
  <si>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</si>
  <si>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</si>
  <si>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</si>
  <si>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</si>
  <si>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</si>
  <si>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</si>
  <si>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</si>
  <si>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</si>
  <si>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</si>
  <si>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</si>
  <si>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</si>
  <si>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</si>
  <si>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</si>
  <si>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</si>
  <si>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</si>
  <si>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</si>
  <si>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</si>
  <si>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</si>
  <si>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</si>
  <si>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</si>
  <si>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</si>
  <si>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</si>
  <si>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</si>
  <si>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</si>
  <si>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</si>
  <si>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</si>
  <si>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</si>
  <si>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</si>
  <si>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</si>
  <si>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</si>
  <si>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</si>
  <si>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</si>
  <si>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</si>
  <si>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</si>
  <si>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</si>
  <si>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</si>
  <si>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</si>
  <si>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</si>
  <si>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</si>
  <si>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</si>
  <si>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</si>
  <si>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</si>
  <si>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</si>
  <si>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</si>
  <si>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</si>
  <si>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</si>
  <si>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</si>
  <si>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</si>
  <si>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</si>
  <si>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</si>
  <si>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</si>
  <si>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</si>
  <si>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</si>
  <si>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</si>
  <si>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</si>
  <si>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</si>
  <si>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</si>
  <si>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</si>
  <si>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</si>
  <si>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</si>
  <si>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</si>
  <si>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</si>
  <si>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</si>
  <si>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</si>
  <si>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</si>
  <si>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</si>
  <si>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</si>
  <si>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</si>
  <si>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</si>
  <si>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</si>
  <si>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</si>
  <si>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</si>
  <si>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</si>
  <si>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</si>
  <si>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</si>
  <si>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</si>
  <si>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</si>
  <si>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</si>
  <si>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</si>
  <si>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</si>
  <si>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</si>
  <si>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</si>
  <si>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</si>
  <si>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</si>
  <si>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</si>
  <si>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</si>
  <si>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</si>
  <si>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</si>
  <si>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</si>
  <si>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</si>
  <si>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</si>
  <si>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</si>
  <si>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</si>
  <si>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</si>
  <si>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</si>
  <si>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</si>
  <si>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</si>
  <si>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</si>
  <si>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</si>
  <si>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</si>
  <si>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</si>
  <si>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</si>
  <si>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</si>
  <si>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</si>
  <si>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</si>
  <si>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</si>
  <si>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</si>
  <si>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</si>
  <si>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</si>
  <si>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</si>
  <si>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</si>
  <si>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</si>
  <si>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</si>
  <si>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</si>
  <si>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</si>
  <si>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</si>
  <si>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</si>
  <si>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</si>
  <si>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</si>
  <si>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</si>
  <si>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</si>
  <si>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</si>
  <si>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</si>
  <si>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</si>
  <si>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</si>
  <si>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</si>
  <si>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</si>
  <si>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</si>
  <si>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</si>
  <si>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</si>
  <si>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</si>
  <si>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</si>
  <si>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</si>
  <si>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</si>
  <si>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</si>
  <si>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</si>
  <si>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</si>
  <si>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</si>
  <si>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</si>
  <si>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</si>
  <si>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</si>
  <si>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</si>
  <si>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</si>
  <si>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</si>
  <si>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</si>
  <si>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</si>
  <si>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</si>
  <si>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</si>
  <si>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</si>
  <si>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</si>
  <si>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</si>
  <si>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</si>
  <si>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</si>
  <si>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</si>
  <si>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</si>
  <si>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</si>
  <si>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</si>
  <si>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</si>
  <si>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</si>
  <si>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</si>
  <si>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</si>
  <si>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</si>
  <si>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</si>
  <si>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</si>
  <si>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</si>
  <si>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</si>
  <si>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</si>
  <si>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</si>
  <si>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</si>
  <si>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</si>
  <si>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</si>
  <si>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</si>
  <si>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</si>
  <si>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</si>
  <si>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</si>
  <si>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</si>
  <si>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</si>
  <si>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</si>
  <si>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</si>
  <si>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</si>
  <si>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</si>
  <si>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</si>
  <si>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</si>
  <si>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</si>
  <si>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</si>
  <si>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</si>
  <si>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</si>
  <si>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</si>
  <si>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</si>
  <si>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</si>
  <si>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</si>
  <si>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</si>
  <si>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</si>
  <si>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</si>
  <si>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</si>
  <si>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</si>
  <si>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OSNOVNA ŠKOLA KNEGINEC GORNJI</t>
  </si>
  <si>
    <t xml:space="preserve"> </t>
  </si>
  <si>
    <t>Gornjem Knegincu</t>
  </si>
  <si>
    <t>OSNOVNE ŠKOLE KNEGINEC GORNJI</t>
  </si>
  <si>
    <t>Miljenko Rožmarić, ravnatelj</t>
  </si>
  <si>
    <t>Bojan Turković, voditelj računovodstva</t>
  </si>
  <si>
    <t>Tamara Hojnik</t>
  </si>
  <si>
    <t>400-02/17-01/4</t>
  </si>
  <si>
    <t>2186-122-01-17-1</t>
  </si>
  <si>
    <t xml:space="preserve">        Temeljem odredbi članka 29. Zakona o proračunu ("Narodne novine" broj 87/08, 136/12, 15/15) te članka  54 Statuta,Školski odbor na sjednici održanoj  dana 29.12.2017.  godine, d o n o s i:</t>
  </si>
  <si>
    <t>29.12.2017.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</si>
</sst>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1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8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2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7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25">
      <c r="A1" s="439" t="s">
        <v>161</v>
      </c>
      <c r="B1" s="440"/>
    </row>
    <row r="2" spans="1:2" ht="35.450000000000003" customHeight="1" x14ac:dyDescent="0.25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25">
      <c r="A4" s="444"/>
    </row>
    <row r="5" spans="1:2" ht="45" x14ac:dyDescent="0.25">
      <c r="A5" s="445" t="s">
        <v>80</v>
      </c>
    </row>
    <row r="6" spans="1:2" s="447" customFormat="1" ht="6" customHeight="1" x14ac:dyDescent="0.25">
      <c r="A6" s="446"/>
    </row>
    <row r="7" spans="1:2" ht="30" x14ac:dyDescent="0.25">
      <c r="A7" s="445" t="s">
        <v>280</v>
      </c>
    </row>
    <row r="8" spans="1:2" s="447" customFormat="1" ht="6" customHeight="1" x14ac:dyDescent="0.25">
      <c r="A8" s="446"/>
    </row>
    <row r="9" spans="1:2" ht="139.9" customHeight="1" x14ac:dyDescent="0.25">
      <c r="A9" s="448" t="s">
        <v>281</v>
      </c>
    </row>
    <row r="10" spans="1:2" x14ac:dyDescent="0.25">
      <c r="A10" s="445"/>
    </row>
    <row r="11" spans="1:2" ht="30.75" x14ac:dyDescent="0.25">
      <c r="A11" s="449" t="s">
        <v>278</v>
      </c>
    </row>
    <row r="12" spans="1:2" ht="6" customHeight="1" x14ac:dyDescent="0.25">
      <c r="A12" s="449"/>
    </row>
    <row r="13" spans="1:2" ht="30" x14ac:dyDescent="0.25">
      <c r="A13" s="450" t="s">
        <v>279</v>
      </c>
    </row>
    <row r="14" spans="1:2" ht="35.450000000000003" customHeight="1" x14ac:dyDescent="0.25">
      <c r="A14" s="451"/>
    </row>
    <row r="15" spans="1:2" s="443" customFormat="1" ht="15.75" x14ac:dyDescent="0.25">
      <c r="A15" s="452" t="s">
        <v>76</v>
      </c>
    </row>
    <row r="16" spans="1:2" ht="6" customHeight="1" x14ac:dyDescent="0.25">
      <c r="A16" s="444"/>
    </row>
    <row r="17" spans="1:1" ht="30" x14ac:dyDescent="0.25">
      <c r="A17" s="453" t="s">
        <v>282</v>
      </c>
    </row>
    <row r="18" spans="1:1" ht="30" x14ac:dyDescent="0.25">
      <c r="A18" s="453" t="s">
        <v>143</v>
      </c>
    </row>
    <row r="19" spans="1:1" ht="45" x14ac:dyDescent="0.25">
      <c r="A19" s="454" t="s">
        <v>288</v>
      </c>
    </row>
    <row r="20" spans="1:1" ht="30" x14ac:dyDescent="0.25">
      <c r="A20" s="451" t="s">
        <v>81</v>
      </c>
    </row>
    <row r="21" spans="1:1" ht="78.75" x14ac:dyDescent="0.25">
      <c r="A21" s="451" t="s">
        <v>287</v>
      </c>
    </row>
    <row r="22" spans="1:1" ht="30" x14ac:dyDescent="0.25">
      <c r="A22" s="454" t="s">
        <v>144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285</v>
      </c>
    </row>
    <row r="27" spans="1:1" ht="45" x14ac:dyDescent="0.25">
      <c r="A27" s="446" t="s">
        <v>284</v>
      </c>
    </row>
    <row r="28" spans="1:1" ht="105" x14ac:dyDescent="0.25">
      <c r="A28" s="446" t="s">
        <v>286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290</v>
      </c>
    </row>
    <row r="33" spans="1:1" ht="49.9" customHeight="1" x14ac:dyDescent="0.25">
      <c r="A33" s="446" t="s">
        <v>292</v>
      </c>
    </row>
    <row r="34" spans="1:1" ht="77.45" customHeight="1" x14ac:dyDescent="0.25">
      <c r="A34" s="451" t="s">
        <v>289</v>
      </c>
    </row>
    <row r="35" spans="1:1" ht="31.5" x14ac:dyDescent="0.25">
      <c r="A35" s="452" t="s">
        <v>283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" zoomScale="60" zoomScaleNormal="60" zoomScaleSheetLayoutView="80" workbookViewId="0">
      <selection activeCell="G46" sqref="G46:H4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486"/>
      <c r="B2" s="486"/>
      <c r="C2" s="486"/>
      <c r="D2" s="486"/>
      <c r="E2" s="486"/>
      <c r="F2" s="486"/>
      <c r="G2" s="486"/>
      <c r="H2" s="486"/>
      <c r="I2" s="137"/>
    </row>
    <row r="3" spans="1:9" ht="27" customHeight="1" x14ac:dyDescent="0.25">
      <c r="A3" s="486"/>
      <c r="B3" s="486"/>
      <c r="C3" s="486"/>
      <c r="D3" s="486"/>
      <c r="E3" s="486"/>
      <c r="F3" s="486"/>
      <c r="G3" s="486"/>
      <c r="H3" s="486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489" t="s">
        <v>13</v>
      </c>
      <c r="C5" s="489"/>
      <c r="D5" s="489"/>
      <c r="E5" s="489"/>
      <c r="F5" s="141"/>
      <c r="G5" s="141"/>
      <c r="H5" s="137"/>
      <c r="I5" s="137"/>
    </row>
    <row r="6" spans="1:9" s="4" customFormat="1" ht="49.5" customHeight="1" x14ac:dyDescent="0.25">
      <c r="A6" s="142"/>
      <c r="B6" s="490" t="s">
        <v>294</v>
      </c>
      <c r="C6" s="490"/>
      <c r="D6" s="490"/>
      <c r="E6" s="490"/>
      <c r="F6" s="143"/>
      <c r="G6" s="143"/>
      <c r="H6" s="142"/>
      <c r="I6" s="142"/>
    </row>
    <row r="7" spans="1:9" s="5" customFormat="1" ht="21" customHeight="1" x14ac:dyDescent="0.25">
      <c r="A7" s="144"/>
      <c r="B7" s="491" t="str">
        <f>IF(A14="Prijedlog financijskog plana","RAVNATELJ","ŠKOLSKI ODBOR")</f>
        <v>ŠKOLSKI ODBOR</v>
      </c>
      <c r="C7" s="491"/>
      <c r="D7" s="491"/>
      <c r="E7" s="491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492" t="s">
        <v>301</v>
      </c>
      <c r="D8" s="492"/>
      <c r="E8" s="492"/>
      <c r="F8" s="145"/>
      <c r="G8" s="145"/>
      <c r="H8" s="137"/>
      <c r="I8" s="137"/>
    </row>
    <row r="9" spans="1:9" ht="18" customHeight="1" x14ac:dyDescent="0.25">
      <c r="A9" s="137"/>
      <c r="B9" s="138" t="s">
        <v>291</v>
      </c>
      <c r="C9" s="492" t="s">
        <v>302</v>
      </c>
      <c r="D9" s="492"/>
      <c r="E9" s="492"/>
      <c r="F9" s="145"/>
      <c r="G9" s="145"/>
      <c r="H9" s="137"/>
      <c r="I9" s="137"/>
    </row>
    <row r="10" spans="1:9" ht="18" hidden="1" customHeight="1" x14ac:dyDescent="0.25">
      <c r="A10" s="137"/>
      <c r="B10" s="482"/>
      <c r="C10" s="482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87" t="s">
        <v>303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484" t="s">
        <v>293</v>
      </c>
      <c r="B14" s="484"/>
      <c r="C14" s="484"/>
      <c r="D14" s="484"/>
      <c r="E14" s="484"/>
      <c r="F14" s="484"/>
      <c r="G14" s="484"/>
      <c r="H14" s="484"/>
      <c r="I14" s="484"/>
    </row>
    <row r="15" spans="1:9" ht="22.5" customHeight="1" x14ac:dyDescent="0.25">
      <c r="A15" s="484" t="s">
        <v>297</v>
      </c>
      <c r="B15" s="484"/>
      <c r="C15" s="484"/>
      <c r="D15" s="484"/>
      <c r="E15" s="484"/>
      <c r="F15" s="484"/>
      <c r="G15" s="484"/>
      <c r="H15" s="484"/>
      <c r="I15" s="484"/>
    </row>
    <row r="16" spans="1:9" ht="22.5" customHeight="1" x14ac:dyDescent="0.25">
      <c r="A16" s="488" t="s">
        <v>162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81" t="s">
        <v>21</v>
      </c>
      <c r="C23" s="481"/>
      <c r="D23" s="481"/>
      <c r="E23" s="481"/>
      <c r="F23" s="481"/>
      <c r="G23" s="152">
        <f>SUM(G24:G25)</f>
        <v>6943844</v>
      </c>
      <c r="H23" s="152">
        <f>SUM(H24:H25)</f>
        <v>6970844</v>
      </c>
      <c r="I23" s="152">
        <f>SUM(I24:I25)</f>
        <v>6997844</v>
      </c>
    </row>
    <row r="24" spans="1:16384" ht="18" customHeight="1" x14ac:dyDescent="0.25">
      <c r="A24" s="153"/>
      <c r="B24" s="494" t="s">
        <v>25</v>
      </c>
      <c r="C24" s="494"/>
      <c r="D24" s="494"/>
      <c r="E24" s="494"/>
      <c r="F24" s="494"/>
      <c r="G24" s="154">
        <f>SUMIFS('2. Plan prihoda i primitaka'!$H$13:$H$48,'2. Plan prihoda i primitaka'!$A$13:$A$48,6)</f>
        <v>6943844</v>
      </c>
      <c r="H24" s="154">
        <f>SUMIFS('2. Plan prihoda i primitaka'!$T$13:$T$48,'2. Plan prihoda i primitaka'!$A$13:$A$48,6)</f>
        <v>6970844</v>
      </c>
      <c r="I24" s="154">
        <f>SUMIFS('2. Plan prihoda i primitaka'!$AF$13:$AF$48,'2. Plan prihoda i primitaka'!$A$13:$A$48,6)</f>
        <v>6997844</v>
      </c>
    </row>
    <row r="25" spans="1:16384" ht="18" customHeight="1" x14ac:dyDescent="0.25">
      <c r="A25" s="153"/>
      <c r="B25" s="494" t="s">
        <v>26</v>
      </c>
      <c r="C25" s="494"/>
      <c r="D25" s="494"/>
      <c r="E25" s="494"/>
      <c r="F25" s="494"/>
      <c r="G25" s="154">
        <f>SUMIFS('2. Plan prihoda i primitaka'!$H$13:$H$48,'2. Plan prihoda i primitaka'!$A$13:$A$48,7)</f>
        <v>0</v>
      </c>
      <c r="H25" s="154">
        <f>SUMIFS('2. Plan prihoda i primitaka'!$T$13:$T$48,'2. Plan prihoda i primitaka'!$A$13:$A$48,7)</f>
        <v>0</v>
      </c>
      <c r="I25" s="154">
        <f>SUMIFS('2. Plan prihoda i primitaka'!$AF$13:$AF$48,'2. Plan prihoda i primitaka'!$A$13:$A$48,7)</f>
        <v>0</v>
      </c>
    </row>
    <row r="26" spans="1:16384" s="6" customFormat="1" ht="18" customHeight="1" x14ac:dyDescent="0.25">
      <c r="A26" s="151" t="s">
        <v>24</v>
      </c>
      <c r="B26" s="481" t="s">
        <v>22</v>
      </c>
      <c r="C26" s="481"/>
      <c r="D26" s="481"/>
      <c r="E26" s="481"/>
      <c r="F26" s="481"/>
      <c r="G26" s="152">
        <f>SUM(G27:G28)</f>
        <v>6943844</v>
      </c>
      <c r="H26" s="152">
        <f>SUM(H27:H28)</f>
        <v>6970844</v>
      </c>
      <c r="I26" s="152">
        <f>SUM(I27:I28)</f>
        <v>6997844</v>
      </c>
    </row>
    <row r="27" spans="1:16384" ht="18" customHeight="1" x14ac:dyDescent="0.25">
      <c r="A27" s="153"/>
      <c r="B27" s="494" t="s">
        <v>27</v>
      </c>
      <c r="C27" s="494"/>
      <c r="D27" s="494"/>
      <c r="E27" s="494"/>
      <c r="F27" s="494"/>
      <c r="G27" s="154">
        <f>SUMIFS('3. Plan rashoda i izdataka'!$H$16:$H$163,'3. Plan rashoda i izdataka'!$A$16:$A$163,3)</f>
        <v>6838844</v>
      </c>
      <c r="H27" s="154">
        <f>SUMIFS('3. Plan rashoda i izdataka'!$T$16:$T$163,'3. Plan rashoda i izdataka'!$A$16:$A$163,3)</f>
        <v>6865844</v>
      </c>
      <c r="I27" s="154">
        <f>SUMIFS('3. Plan rashoda i izdataka'!$AF$16:$AF$163,'3. Plan rashoda i izdataka'!$A$16:$A$163,3)</f>
        <v>6892844</v>
      </c>
    </row>
    <row r="28" spans="1:16384" ht="18" customHeight="1" x14ac:dyDescent="0.25">
      <c r="A28" s="155"/>
      <c r="B28" s="495" t="s">
        <v>28</v>
      </c>
      <c r="C28" s="495"/>
      <c r="D28" s="495"/>
      <c r="E28" s="495"/>
      <c r="F28" s="495"/>
      <c r="G28" s="154">
        <f>SUMIFS('3. Plan rashoda i izdataka'!$H$16:$H$163,'3. Plan rashoda i izdataka'!$A$16:$A$163,4)</f>
        <v>105000</v>
      </c>
      <c r="H28" s="154">
        <f>SUMIFS('3. Plan rashoda i izdataka'!$T$16:$T$163,'3. Plan rashoda i izdataka'!$A$16:$A$163,4)</f>
        <v>105000</v>
      </c>
      <c r="I28" s="154">
        <f>SUMIFS('3. Plan rashoda i izdataka'!$AF$16:$AF$163,'3. Plan rashoda i izdataka'!$A$16:$A$163,4)</f>
        <v>105000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93" t="s">
        <v>29</v>
      </c>
      <c r="C29" s="493"/>
      <c r="D29" s="493"/>
      <c r="E29" s="493"/>
      <c r="F29" s="49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81" t="s">
        <v>163</v>
      </c>
      <c r="C31" s="481"/>
      <c r="D31" s="481"/>
      <c r="E31" s="481"/>
      <c r="F31" s="481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96" t="s">
        <v>164</v>
      </c>
      <c r="C32" s="493"/>
      <c r="D32" s="493"/>
      <c r="E32" s="493"/>
      <c r="F32" s="49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81" t="s">
        <v>18</v>
      </c>
      <c r="C34" s="481"/>
      <c r="D34" s="481"/>
      <c r="E34" s="481"/>
      <c r="F34" s="481"/>
      <c r="G34" s="152"/>
      <c r="H34" s="161"/>
      <c r="I34" s="161"/>
    </row>
    <row r="35" spans="1:9" ht="18" customHeight="1" x14ac:dyDescent="0.25">
      <c r="A35" s="153"/>
      <c r="B35" s="494" t="s">
        <v>31</v>
      </c>
      <c r="C35" s="494"/>
      <c r="D35" s="494"/>
      <c r="E35" s="494"/>
      <c r="F35" s="49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95" t="s">
        <v>32</v>
      </c>
      <c r="C36" s="495"/>
      <c r="D36" s="495"/>
      <c r="E36" s="495"/>
      <c r="F36" s="49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93" t="s">
        <v>33</v>
      </c>
      <c r="C37" s="493"/>
      <c r="D37" s="493"/>
      <c r="E37" s="493"/>
      <c r="F37" s="49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81" t="s">
        <v>36</v>
      </c>
      <c r="C39" s="481"/>
      <c r="D39" s="481"/>
      <c r="E39" s="481"/>
      <c r="F39" s="481"/>
      <c r="G39" s="152"/>
      <c r="H39" s="161"/>
      <c r="I39" s="161"/>
    </row>
    <row r="40" spans="1:9" s="4" customFormat="1" ht="18" customHeight="1" x14ac:dyDescent="0.25">
      <c r="A40" s="165"/>
      <c r="B40" s="493" t="s">
        <v>35</v>
      </c>
      <c r="C40" s="493"/>
      <c r="D40" s="493"/>
      <c r="E40" s="493"/>
      <c r="F40" s="49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76" t="s">
        <v>296</v>
      </c>
      <c r="H44" s="476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75"/>
      <c r="C46" s="475"/>
      <c r="D46" s="475"/>
      <c r="E46" s="475"/>
      <c r="F46" s="175"/>
      <c r="G46" s="476" t="s">
        <v>304</v>
      </c>
      <c r="H46" s="476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79" t="str">
        <f>IF(A14="Prijedlog financijskog plana","RAVNATELJ","PREDSJEDNIK ŠKOLSKOG ODBORA")</f>
        <v>PREDSJEDNIK ŠKOLSKOG ODBORA</v>
      </c>
      <c r="H48" s="479"/>
      <c r="I48" s="171"/>
    </row>
    <row r="49" spans="1:9" s="72" customFormat="1" ht="15.75" x14ac:dyDescent="0.25">
      <c r="A49" s="472"/>
      <c r="B49" s="472"/>
      <c r="C49" s="472"/>
      <c r="D49" s="472"/>
      <c r="E49" s="472"/>
      <c r="F49" s="89"/>
      <c r="G49" s="478" t="s">
        <v>300</v>
      </c>
      <c r="H49" s="478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77" t="s">
        <v>120</v>
      </c>
      <c r="G50" s="473"/>
      <c r="H50" s="473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77"/>
      <c r="G51" s="473"/>
      <c r="H51" s="473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77"/>
      <c r="G52" s="474"/>
      <c r="H52" s="474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293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80" zoomScaleNormal="80" zoomScaleSheetLayoutView="80" workbookViewId="0">
      <pane xSplit="7" ySplit="11" topLeftCell="H39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382"/>
      <c r="I8" s="524">
        <f>SUM(I9:K9)</f>
        <v>674730</v>
      </c>
      <c r="J8" s="525">
        <f>SUM(J9:L9)</f>
        <v>6234365</v>
      </c>
      <c r="K8" s="526"/>
      <c r="L8" s="383">
        <f>L9</f>
        <v>5690000</v>
      </c>
      <c r="M8" s="525">
        <f>SUM(M9:S9)</f>
        <v>579114</v>
      </c>
      <c r="N8" s="525"/>
      <c r="O8" s="525"/>
      <c r="P8" s="525"/>
      <c r="Q8" s="525"/>
      <c r="R8" s="525"/>
      <c r="S8" s="526"/>
      <c r="T8" s="382"/>
      <c r="U8" s="524">
        <f>SUM(U9:W9)</f>
        <v>674730</v>
      </c>
      <c r="V8" s="525">
        <f>SUM(V9:X9)</f>
        <v>6261365</v>
      </c>
      <c r="W8" s="526"/>
      <c r="X8" s="383">
        <f>X9</f>
        <v>5717000</v>
      </c>
      <c r="Y8" s="525">
        <f>SUM(Y9:AE9)</f>
        <v>579114</v>
      </c>
      <c r="Z8" s="525"/>
      <c r="AA8" s="525"/>
      <c r="AB8" s="525"/>
      <c r="AC8" s="525"/>
      <c r="AD8" s="525"/>
      <c r="AE8" s="526"/>
      <c r="AF8" s="424"/>
      <c r="AG8" s="524">
        <f>SUM(AG9:AI9)</f>
        <v>674730</v>
      </c>
      <c r="AH8" s="525">
        <f>SUM(AH9:AJ9)</f>
        <v>6288365</v>
      </c>
      <c r="AI8" s="526"/>
      <c r="AJ8" s="383">
        <f>AJ9</f>
        <v>5744000</v>
      </c>
      <c r="AK8" s="525">
        <f>SUM(AK9:AQ9)</f>
        <v>579114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25">
      <c r="A9" s="436"/>
      <c r="B9" s="513" t="str">
        <f>'1. Sažetak'!B6:E6</f>
        <v>OSNOVNA ŠKOLA KNEGINEC GORNJI</v>
      </c>
      <c r="C9" s="513"/>
      <c r="D9" s="513"/>
      <c r="E9" s="513"/>
      <c r="F9" s="513"/>
      <c r="G9" s="514"/>
      <c r="H9" s="385">
        <f>SUM(I9:S9)</f>
        <v>6943844</v>
      </c>
      <c r="I9" s="386">
        <f>I13+I34+I41+I46</f>
        <v>130365</v>
      </c>
      <c r="J9" s="387">
        <f t="shared" ref="J9:S9" si="0">J13+J34+J41+J46</f>
        <v>504000</v>
      </c>
      <c r="K9" s="388">
        <f t="shared" si="0"/>
        <v>40365</v>
      </c>
      <c r="L9" s="389">
        <f t="shared" si="0"/>
        <v>5690000</v>
      </c>
      <c r="M9" s="390">
        <f t="shared" si="0"/>
        <v>4000</v>
      </c>
      <c r="N9" s="391">
        <f t="shared" si="0"/>
        <v>330000</v>
      </c>
      <c r="O9" s="391">
        <f t="shared" si="0"/>
        <v>24114</v>
      </c>
      <c r="P9" s="391">
        <f t="shared" si="0"/>
        <v>221000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6970844</v>
      </c>
      <c r="U9" s="386">
        <f>U13+U34+U41+U46</f>
        <v>130365</v>
      </c>
      <c r="V9" s="387">
        <f t="shared" ref="V9:AE9" si="1">V13+V34+V41+V46</f>
        <v>504000</v>
      </c>
      <c r="W9" s="388">
        <f t="shared" si="1"/>
        <v>40365</v>
      </c>
      <c r="X9" s="389">
        <f t="shared" si="1"/>
        <v>5717000</v>
      </c>
      <c r="Y9" s="390">
        <f t="shared" si="1"/>
        <v>4000</v>
      </c>
      <c r="Z9" s="391">
        <f t="shared" si="1"/>
        <v>330000</v>
      </c>
      <c r="AA9" s="391">
        <f t="shared" si="1"/>
        <v>24114</v>
      </c>
      <c r="AB9" s="391">
        <f t="shared" si="1"/>
        <v>221000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6997844</v>
      </c>
      <c r="AG9" s="386">
        <f>AG13+AG34+AG41+AG46</f>
        <v>130365</v>
      </c>
      <c r="AH9" s="387">
        <f t="shared" ref="AH9:AQ9" si="2">AH13+AH34+AH41+AH46</f>
        <v>504000</v>
      </c>
      <c r="AI9" s="388">
        <f t="shared" si="2"/>
        <v>40365</v>
      </c>
      <c r="AJ9" s="389">
        <f t="shared" si="2"/>
        <v>5744000</v>
      </c>
      <c r="AK9" s="390">
        <f t="shared" si="2"/>
        <v>4000</v>
      </c>
      <c r="AL9" s="391">
        <f t="shared" si="2"/>
        <v>330000</v>
      </c>
      <c r="AM9" s="391">
        <f t="shared" si="2"/>
        <v>24114</v>
      </c>
      <c r="AN9" s="391">
        <f t="shared" si="2"/>
        <v>221000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7" customFormat="1" ht="15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216"/>
      <c r="D13" s="499" t="s">
        <v>48</v>
      </c>
      <c r="E13" s="499"/>
      <c r="F13" s="499"/>
      <c r="G13" s="500"/>
      <c r="H13" s="255">
        <f t="shared" ref="H13:H38" si="3">SUM(I13:S13)</f>
        <v>6943844</v>
      </c>
      <c r="I13" s="347">
        <f>I14+I21+I24+I26+I29+I31</f>
        <v>130365</v>
      </c>
      <c r="J13" s="288">
        <f t="shared" ref="J13:S13" si="4">J14+J21+J24+J26+J29+J31</f>
        <v>504000</v>
      </c>
      <c r="K13" s="257">
        <f t="shared" si="4"/>
        <v>40365</v>
      </c>
      <c r="L13" s="402">
        <f t="shared" si="4"/>
        <v>5690000</v>
      </c>
      <c r="M13" s="258">
        <f t="shared" si="4"/>
        <v>4000</v>
      </c>
      <c r="N13" s="259">
        <f t="shared" si="4"/>
        <v>330000</v>
      </c>
      <c r="O13" s="259">
        <f t="shared" si="4"/>
        <v>24114</v>
      </c>
      <c r="P13" s="259">
        <f t="shared" si="4"/>
        <v>221000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>SUM(U13:AE13)</f>
        <v>6970844</v>
      </c>
      <c r="U13" s="347">
        <f>U14+U21+U24+U26+U29+U31</f>
        <v>130365</v>
      </c>
      <c r="V13" s="288">
        <f t="shared" ref="V13:AE13" si="5">V14+V21+V24+V26+V29+V31</f>
        <v>504000</v>
      </c>
      <c r="W13" s="257">
        <f t="shared" si="5"/>
        <v>40365</v>
      </c>
      <c r="X13" s="402">
        <f t="shared" si="5"/>
        <v>5717000</v>
      </c>
      <c r="Y13" s="258">
        <f t="shared" si="5"/>
        <v>4000</v>
      </c>
      <c r="Z13" s="259">
        <f t="shared" si="5"/>
        <v>330000</v>
      </c>
      <c r="AA13" s="259">
        <f t="shared" si="5"/>
        <v>24114</v>
      </c>
      <c r="AB13" s="259">
        <f t="shared" si="5"/>
        <v>221000</v>
      </c>
      <c r="AC13" s="259">
        <f t="shared" si="5"/>
        <v>0</v>
      </c>
      <c r="AD13" s="259">
        <f t="shared" si="5"/>
        <v>0</v>
      </c>
      <c r="AE13" s="257">
        <f t="shared" si="5"/>
        <v>0</v>
      </c>
      <c r="AF13" s="255">
        <f>SUM(AG13:AQ13)</f>
        <v>6997844</v>
      </c>
      <c r="AG13" s="347">
        <f>AG14+AG21+AG24+AG26+AG29+AG31</f>
        <v>130365</v>
      </c>
      <c r="AH13" s="288">
        <f t="shared" ref="AH13" si="6">AH14+AH21+AH24+AH26+AH29+AH31</f>
        <v>504000</v>
      </c>
      <c r="AI13" s="257">
        <f t="shared" ref="AI13" si="7">AI14+AI21+AI24+AI26+AI29+AI31</f>
        <v>40365</v>
      </c>
      <c r="AJ13" s="402">
        <f t="shared" ref="AJ13" si="8">AJ14+AJ21+AJ24+AJ26+AJ29+AJ31</f>
        <v>5744000</v>
      </c>
      <c r="AK13" s="258">
        <f t="shared" ref="AK13" si="9">AK14+AK21+AK24+AK26+AK29+AK31</f>
        <v>4000</v>
      </c>
      <c r="AL13" s="259">
        <f t="shared" ref="AL13" si="10">AL14+AL21+AL24+AL26+AL29+AL31</f>
        <v>330000</v>
      </c>
      <c r="AM13" s="259">
        <f t="shared" ref="AM13" si="11">AM14+AM21+AM24+AM26+AM29+AM31</f>
        <v>24114</v>
      </c>
      <c r="AN13" s="259">
        <f t="shared" ref="AN13" si="12">AN14+AN21+AN24+AN26+AN29+AN31</f>
        <v>221000</v>
      </c>
      <c r="AO13" s="259">
        <f t="shared" ref="AO13" si="13">AO14+AO21+AO24+AO26+AO29+AO31</f>
        <v>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5975479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40365</v>
      </c>
      <c r="L14" s="332">
        <f t="shared" si="16"/>
        <v>5690000</v>
      </c>
      <c r="M14" s="258">
        <f t="shared" si="16"/>
        <v>0</v>
      </c>
      <c r="N14" s="259">
        <f t="shared" si="16"/>
        <v>0</v>
      </c>
      <c r="O14" s="259">
        <f t="shared" si="16"/>
        <v>24114</v>
      </c>
      <c r="P14" s="259">
        <f t="shared" si="16"/>
        <v>221000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6002479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40365</v>
      </c>
      <c r="X14" s="332">
        <f>'Ad-2. UNOS prihoda'!X14</f>
        <v>5717000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24114</v>
      </c>
      <c r="AB14" s="259">
        <f>'Ad-2. UNOS prihoda'!AB14</f>
        <v>221000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6029479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40365</v>
      </c>
      <c r="AJ14" s="332">
        <f>'Ad-2. UNOS prihoda'!AJ14</f>
        <v>5744000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24114</v>
      </c>
      <c r="AN14" s="259">
        <f>'Ad-2. UNOS prihoda'!AN14</f>
        <v>221000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9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9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9"/>
      <c r="H17" s="28">
        <f t="shared" si="3"/>
        <v>96000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96000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9"/>
      <c r="H18" s="28">
        <f t="shared" si="3"/>
        <v>5815000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5690000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125000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165</v>
      </c>
      <c r="E19" s="503"/>
      <c r="F19" s="503"/>
      <c r="G19" s="509"/>
      <c r="H19" s="28">
        <f t="shared" si="3"/>
        <v>64479</v>
      </c>
      <c r="I19" s="29">
        <f>'Ad-2. UNOS prihoda'!I35</f>
        <v>0</v>
      </c>
      <c r="J19" s="92">
        <f>'Ad-2. UNOS prihoda'!J35</f>
        <v>0</v>
      </c>
      <c r="K19" s="31">
        <f>'Ad-2. UNOS prihoda'!K35</f>
        <v>40365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24114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201</v>
      </c>
      <c r="E20" s="503"/>
      <c r="F20" s="503"/>
      <c r="G20" s="509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5" x14ac:dyDescent="0.25">
      <c r="A21" s="497">
        <v>64</v>
      </c>
      <c r="B21" s="498"/>
      <c r="C21" s="229"/>
      <c r="D21" s="499" t="s">
        <v>52</v>
      </c>
      <c r="E21" s="499"/>
      <c r="F21" s="499"/>
      <c r="G21" s="500"/>
      <c r="H21" s="255">
        <f t="shared" si="3"/>
        <v>1500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1500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1500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1500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1500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1500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25">
      <c r="A22" s="501">
        <v>641</v>
      </c>
      <c r="B22" s="502"/>
      <c r="C22" s="502"/>
      <c r="D22" s="503" t="s">
        <v>53</v>
      </c>
      <c r="E22" s="503"/>
      <c r="F22" s="503"/>
      <c r="G22" s="509"/>
      <c r="H22" s="28">
        <f t="shared" si="3"/>
        <v>1500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1500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25">
      <c r="A23" s="501">
        <v>642</v>
      </c>
      <c r="B23" s="502"/>
      <c r="C23" s="502"/>
      <c r="D23" s="503" t="s">
        <v>63</v>
      </c>
      <c r="E23" s="503"/>
      <c r="F23" s="503"/>
      <c r="G23" s="509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25">
      <c r="A24" s="497">
        <v>65</v>
      </c>
      <c r="B24" s="498"/>
      <c r="C24" s="229"/>
      <c r="D24" s="499" t="s">
        <v>54</v>
      </c>
      <c r="E24" s="499"/>
      <c r="F24" s="499"/>
      <c r="G24" s="500"/>
      <c r="H24" s="255">
        <f t="shared" si="3"/>
        <v>330000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330000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330000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330000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330000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330000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25">
      <c r="A25" s="501">
        <v>652</v>
      </c>
      <c r="B25" s="502"/>
      <c r="C25" s="502"/>
      <c r="D25" s="503" t="s">
        <v>55</v>
      </c>
      <c r="E25" s="503"/>
      <c r="F25" s="503"/>
      <c r="G25" s="509"/>
      <c r="H25" s="28">
        <f t="shared" si="3"/>
        <v>330000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330000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497">
        <v>66</v>
      </c>
      <c r="B26" s="498"/>
      <c r="C26" s="229"/>
      <c r="D26" s="499" t="s">
        <v>56</v>
      </c>
      <c r="E26" s="499"/>
      <c r="F26" s="499"/>
      <c r="G26" s="500"/>
      <c r="H26" s="255">
        <f t="shared" si="3"/>
        <v>2500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2500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0</v>
      </c>
      <c r="R26" s="259">
        <f t="shared" si="24"/>
        <v>0</v>
      </c>
      <c r="S26" s="257">
        <f t="shared" si="24"/>
        <v>0</v>
      </c>
      <c r="T26" s="46">
        <f>SUM(U26:AE26)</f>
        <v>2500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2500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0</v>
      </c>
      <c r="AD26" s="259">
        <f>'Ad-2. UNOS prihoda'!AD67</f>
        <v>0</v>
      </c>
      <c r="AE26" s="257">
        <f>'Ad-2. UNOS prihoda'!AE67</f>
        <v>0</v>
      </c>
      <c r="AF26" s="46">
        <f>SUM(AG26:AQ26)</f>
        <v>2500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2500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9"/>
      <c r="H27" s="28">
        <f t="shared" si="3"/>
        <v>2500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2500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9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497">
        <v>67</v>
      </c>
      <c r="B29" s="498"/>
      <c r="C29" s="229"/>
      <c r="D29" s="499" t="s">
        <v>59</v>
      </c>
      <c r="E29" s="499"/>
      <c r="F29" s="499"/>
      <c r="G29" s="500"/>
      <c r="H29" s="255">
        <f t="shared" si="3"/>
        <v>634365</v>
      </c>
      <c r="I29" s="347">
        <f>SUM(I30:I30)</f>
        <v>130365</v>
      </c>
      <c r="J29" s="288">
        <f t="shared" ref="J29:S29" si="26">SUM(J30:J30)</f>
        <v>504000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634365</v>
      </c>
      <c r="U29" s="347">
        <f>'Ad-2. UNOS prihoda'!U81</f>
        <v>130365</v>
      </c>
      <c r="V29" s="288">
        <f>'Ad-2. UNOS prihoda'!V81</f>
        <v>504000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634365</v>
      </c>
      <c r="AG29" s="347">
        <f>'Ad-2. UNOS prihoda'!AG81</f>
        <v>130365</v>
      </c>
      <c r="AH29" s="288">
        <f>'Ad-2. UNOS prihoda'!AH81</f>
        <v>504000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9"/>
      <c r="H30" s="28">
        <f t="shared" si="3"/>
        <v>634365</v>
      </c>
      <c r="I30" s="29">
        <f>'Ad-2. UNOS prihoda'!I82</f>
        <v>130365</v>
      </c>
      <c r="J30" s="92">
        <f>'Ad-2. UNOS prihoda'!J82</f>
        <v>504000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5" x14ac:dyDescent="0.25">
      <c r="A31" s="497">
        <v>68</v>
      </c>
      <c r="B31" s="498"/>
      <c r="C31" s="229"/>
      <c r="D31" s="499" t="s">
        <v>168</v>
      </c>
      <c r="E31" s="499"/>
      <c r="F31" s="499"/>
      <c r="G31" s="50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 x14ac:dyDescent="0.25">
      <c r="A32" s="501">
        <v>681</v>
      </c>
      <c r="B32" s="502"/>
      <c r="C32" s="502"/>
      <c r="D32" s="503" t="s">
        <v>249</v>
      </c>
      <c r="E32" s="503"/>
      <c r="F32" s="503"/>
      <c r="G32" s="509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4.25" x14ac:dyDescent="0.25">
      <c r="A33" s="501">
        <v>683</v>
      </c>
      <c r="B33" s="502"/>
      <c r="C33" s="502"/>
      <c r="D33" s="503" t="s">
        <v>169</v>
      </c>
      <c r="E33" s="503"/>
      <c r="F33" s="503"/>
      <c r="G33" s="509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25">
      <c r="A34" s="351">
        <v>7</v>
      </c>
      <c r="B34" s="216"/>
      <c r="C34" s="216"/>
      <c r="D34" s="499" t="s">
        <v>96</v>
      </c>
      <c r="E34" s="499"/>
      <c r="F34" s="499"/>
      <c r="G34" s="500"/>
      <c r="H34" s="255">
        <f t="shared" si="3"/>
        <v>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0</v>
      </c>
      <c r="S34" s="257">
        <f t="shared" si="32"/>
        <v>0</v>
      </c>
      <c r="T34" s="255">
        <f>SUM(U34:AE34)</f>
        <v>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0</v>
      </c>
      <c r="AE34" s="257">
        <f t="shared" si="33"/>
        <v>0</v>
      </c>
      <c r="AF34" s="255">
        <f>SUM(AG34:AQ34)</f>
        <v>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0</v>
      </c>
      <c r="AQ34" s="257">
        <f t="shared" ref="AQ34" si="43">AQ35</f>
        <v>0</v>
      </c>
      <c r="AR34" s="261"/>
      <c r="AS34" s="261"/>
    </row>
    <row r="35" spans="1:45" ht="24.75" customHeight="1" x14ac:dyDescent="0.25">
      <c r="A35" s="497">
        <v>72</v>
      </c>
      <c r="B35" s="498"/>
      <c r="C35" s="359"/>
      <c r="D35" s="499" t="s">
        <v>166</v>
      </c>
      <c r="E35" s="499"/>
      <c r="F35" s="499"/>
      <c r="G35" s="499"/>
      <c r="H35" s="255">
        <f t="shared" si="3"/>
        <v>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0</v>
      </c>
      <c r="S35" s="260">
        <f t="shared" si="44"/>
        <v>0</v>
      </c>
      <c r="T35" s="255">
        <f>SUM(U35:AE35)</f>
        <v>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0</v>
      </c>
      <c r="AE35" s="260">
        <f>'Ad-2. UNOS prihoda'!AE92</f>
        <v>0</v>
      </c>
      <c r="AF35" s="255">
        <f>SUM(AG35:AQ35)</f>
        <v>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04"/>
      <c r="C36" s="504"/>
      <c r="D36" s="503" t="s">
        <v>95</v>
      </c>
      <c r="E36" s="503"/>
      <c r="F36" s="503"/>
      <c r="G36" s="503"/>
      <c r="H36" s="28">
        <f t="shared" si="3"/>
        <v>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 x14ac:dyDescent="0.25">
      <c r="A37" s="243"/>
      <c r="B37" s="413"/>
      <c r="C37" s="413">
        <v>722</v>
      </c>
      <c r="D37" s="503" t="s">
        <v>253</v>
      </c>
      <c r="E37" s="503"/>
      <c r="F37" s="503"/>
      <c r="G37" s="509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25">
      <c r="A38" s="501">
        <v>723</v>
      </c>
      <c r="B38" s="504"/>
      <c r="C38" s="504"/>
      <c r="D38" s="503" t="s">
        <v>167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25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25">
      <c r="A40" s="505" t="s">
        <v>75</v>
      </c>
      <c r="B40" s="506"/>
      <c r="C40" s="506"/>
      <c r="D40" s="506"/>
      <c r="E40" s="506"/>
      <c r="F40" s="506"/>
      <c r="G40" s="506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07" t="s">
        <v>71</v>
      </c>
      <c r="E41" s="507"/>
      <c r="F41" s="507"/>
      <c r="G41" s="50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497">
        <v>84</v>
      </c>
      <c r="B42" s="498"/>
      <c r="C42" s="403"/>
      <c r="D42" s="499" t="s">
        <v>67</v>
      </c>
      <c r="E42" s="499"/>
      <c r="F42" s="499"/>
      <c r="G42" s="50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01">
        <v>844</v>
      </c>
      <c r="B43" s="502"/>
      <c r="C43" s="502"/>
      <c r="D43" s="503" t="s">
        <v>91</v>
      </c>
      <c r="E43" s="503"/>
      <c r="F43" s="503"/>
      <c r="G43" s="509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25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05" t="s">
        <v>114</v>
      </c>
      <c r="B45" s="506"/>
      <c r="C45" s="506"/>
      <c r="D45" s="506"/>
      <c r="E45" s="506"/>
      <c r="F45" s="506"/>
      <c r="G45" s="506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51">
        <v>9</v>
      </c>
      <c r="B46" s="216"/>
      <c r="C46" s="216"/>
      <c r="D46" s="499" t="s">
        <v>114</v>
      </c>
      <c r="E46" s="499"/>
      <c r="F46" s="499"/>
      <c r="G46" s="50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497">
        <v>92</v>
      </c>
      <c r="B47" s="498"/>
      <c r="C47" s="403"/>
      <c r="D47" s="499" t="s">
        <v>115</v>
      </c>
      <c r="E47" s="499"/>
      <c r="F47" s="499"/>
      <c r="G47" s="50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25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H29" activePane="bottomRight" state="frozen"/>
      <selection activeCell="A31" sqref="A31"/>
      <selection pane="topRight" activeCell="A31" sqref="A31"/>
      <selection pane="bottomLeft" activeCell="A31" sqref="A31"/>
      <selection pane="bottomRight" activeCell="AB27" sqref="AB27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382"/>
      <c r="I8" s="524">
        <f>SUM(I9:K9)</f>
        <v>674730</v>
      </c>
      <c r="J8" s="525">
        <f>SUM(J9:L9)</f>
        <v>6234365</v>
      </c>
      <c r="K8" s="526"/>
      <c r="L8" s="383">
        <f>L9</f>
        <v>5690000</v>
      </c>
      <c r="M8" s="525">
        <f>SUM(M9:S9)</f>
        <v>579114</v>
      </c>
      <c r="N8" s="525"/>
      <c r="O8" s="525"/>
      <c r="P8" s="525"/>
      <c r="Q8" s="525"/>
      <c r="R8" s="525"/>
      <c r="S8" s="526"/>
      <c r="T8" s="382"/>
      <c r="U8" s="524">
        <f>SUM(U9:W9)</f>
        <v>674730</v>
      </c>
      <c r="V8" s="525">
        <f>SUM(V9:X9)</f>
        <v>6261365</v>
      </c>
      <c r="W8" s="526"/>
      <c r="X8" s="383">
        <f>X9</f>
        <v>5717000</v>
      </c>
      <c r="Y8" s="525">
        <f>SUM(Y9:AE9)</f>
        <v>579114</v>
      </c>
      <c r="Z8" s="525"/>
      <c r="AA8" s="525"/>
      <c r="AB8" s="525"/>
      <c r="AC8" s="525"/>
      <c r="AD8" s="525"/>
      <c r="AE8" s="526"/>
      <c r="AF8" s="168"/>
      <c r="AG8" s="524">
        <f>SUM(AG9:AI9)</f>
        <v>674730</v>
      </c>
      <c r="AH8" s="525">
        <f>SUM(AH9:AJ9)</f>
        <v>6288365</v>
      </c>
      <c r="AI8" s="526"/>
      <c r="AJ8" s="383">
        <f>AJ9</f>
        <v>5744000</v>
      </c>
      <c r="AK8" s="525">
        <f>SUM(AK9:AQ9)</f>
        <v>579114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25">
      <c r="A9" s="436"/>
      <c r="B9" s="513" t="str">
        <f>'1. Sažetak'!B6:E6</f>
        <v>OSNOVNA ŠKOLA KNEGINEC GORNJI</v>
      </c>
      <c r="C9" s="513"/>
      <c r="D9" s="513"/>
      <c r="E9" s="513"/>
      <c r="F9" s="513"/>
      <c r="G9" s="514"/>
      <c r="H9" s="385">
        <f>SUM(I9:S9)</f>
        <v>6943844</v>
      </c>
      <c r="I9" s="386">
        <f t="shared" ref="I9:S9" si="0">I13+I91+I104+I110</f>
        <v>130365</v>
      </c>
      <c r="J9" s="387">
        <f t="shared" si="0"/>
        <v>504000</v>
      </c>
      <c r="K9" s="388">
        <f t="shared" si="0"/>
        <v>40365</v>
      </c>
      <c r="L9" s="389">
        <f t="shared" si="0"/>
        <v>5690000</v>
      </c>
      <c r="M9" s="390">
        <f t="shared" si="0"/>
        <v>4000</v>
      </c>
      <c r="N9" s="391">
        <f t="shared" si="0"/>
        <v>330000</v>
      </c>
      <c r="O9" s="391">
        <f t="shared" si="0"/>
        <v>24114</v>
      </c>
      <c r="P9" s="391">
        <f t="shared" si="0"/>
        <v>221000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6970844</v>
      </c>
      <c r="U9" s="386">
        <f t="shared" ref="U9:AE9" si="1">U13+U91+U104+U110</f>
        <v>130365</v>
      </c>
      <c r="V9" s="387">
        <f t="shared" si="1"/>
        <v>504000</v>
      </c>
      <c r="W9" s="388">
        <f t="shared" si="1"/>
        <v>40365</v>
      </c>
      <c r="X9" s="389">
        <f t="shared" si="1"/>
        <v>5717000</v>
      </c>
      <c r="Y9" s="390">
        <f t="shared" si="1"/>
        <v>4000</v>
      </c>
      <c r="Z9" s="391">
        <f t="shared" si="1"/>
        <v>330000</v>
      </c>
      <c r="AA9" s="391">
        <f t="shared" si="1"/>
        <v>24114</v>
      </c>
      <c r="AB9" s="391">
        <f t="shared" si="1"/>
        <v>221000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6997844</v>
      </c>
      <c r="AG9" s="386">
        <f t="shared" ref="AG9:AQ9" si="2">AG13+AG91+AG104+AG110</f>
        <v>130365</v>
      </c>
      <c r="AH9" s="387">
        <f t="shared" si="2"/>
        <v>504000</v>
      </c>
      <c r="AI9" s="388">
        <f t="shared" si="2"/>
        <v>40365</v>
      </c>
      <c r="AJ9" s="389">
        <f t="shared" si="2"/>
        <v>5744000</v>
      </c>
      <c r="AK9" s="390">
        <f t="shared" si="2"/>
        <v>4000</v>
      </c>
      <c r="AL9" s="391">
        <f t="shared" si="2"/>
        <v>330000</v>
      </c>
      <c r="AM9" s="391">
        <f t="shared" si="2"/>
        <v>24114</v>
      </c>
      <c r="AN9" s="391">
        <f t="shared" si="2"/>
        <v>221000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6" customFormat="1" ht="15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399"/>
      <c r="D13" s="499" t="s">
        <v>48</v>
      </c>
      <c r="E13" s="499"/>
      <c r="F13" s="499"/>
      <c r="G13" s="500"/>
      <c r="H13" s="255">
        <f t="shared" ref="H13:H74" si="3">SUM(I13:S13)</f>
        <v>6943844</v>
      </c>
      <c r="I13" s="347">
        <f t="shared" ref="I13:S13" si="4">I14+I49+I60+I67+I81+I86</f>
        <v>130365</v>
      </c>
      <c r="J13" s="288">
        <f t="shared" si="4"/>
        <v>504000</v>
      </c>
      <c r="K13" s="257">
        <f t="shared" si="4"/>
        <v>40365</v>
      </c>
      <c r="L13" s="402">
        <f t="shared" si="4"/>
        <v>5690000</v>
      </c>
      <c r="M13" s="258">
        <f t="shared" si="4"/>
        <v>4000</v>
      </c>
      <c r="N13" s="259">
        <f t="shared" si="4"/>
        <v>330000</v>
      </c>
      <c r="O13" s="259">
        <f t="shared" si="4"/>
        <v>24114</v>
      </c>
      <c r="P13" s="259">
        <f t="shared" si="4"/>
        <v>221000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6970844</v>
      </c>
      <c r="U13" s="347">
        <f t="shared" ref="U13:AE13" si="6">U14+U49+U60+U67+U81+U86</f>
        <v>130365</v>
      </c>
      <c r="V13" s="288">
        <f t="shared" si="6"/>
        <v>504000</v>
      </c>
      <c r="W13" s="257">
        <f t="shared" si="6"/>
        <v>40365</v>
      </c>
      <c r="X13" s="402">
        <f t="shared" si="6"/>
        <v>5717000</v>
      </c>
      <c r="Y13" s="258">
        <f t="shared" si="6"/>
        <v>4000</v>
      </c>
      <c r="Z13" s="259">
        <f t="shared" si="6"/>
        <v>330000</v>
      </c>
      <c r="AA13" s="259">
        <f t="shared" si="6"/>
        <v>24114</v>
      </c>
      <c r="AB13" s="259">
        <f t="shared" si="6"/>
        <v>221000</v>
      </c>
      <c r="AC13" s="259">
        <f t="shared" si="6"/>
        <v>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6997844</v>
      </c>
      <c r="AG13" s="347">
        <f t="shared" ref="AG13:AQ13" si="8">AG14+AG49+AG60+AG67+AG81+AG86</f>
        <v>130365</v>
      </c>
      <c r="AH13" s="288">
        <f t="shared" si="8"/>
        <v>504000</v>
      </c>
      <c r="AI13" s="257">
        <f t="shared" si="8"/>
        <v>40365</v>
      </c>
      <c r="AJ13" s="402">
        <f t="shared" si="8"/>
        <v>5744000</v>
      </c>
      <c r="AK13" s="258">
        <f t="shared" si="8"/>
        <v>4000</v>
      </c>
      <c r="AL13" s="259">
        <f t="shared" si="8"/>
        <v>330000</v>
      </c>
      <c r="AM13" s="259">
        <f t="shared" si="8"/>
        <v>24114</v>
      </c>
      <c r="AN13" s="259">
        <f t="shared" si="8"/>
        <v>221000</v>
      </c>
      <c r="AO13" s="259">
        <f t="shared" si="8"/>
        <v>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5975479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40365</v>
      </c>
      <c r="L14" s="332">
        <f t="shared" si="9"/>
        <v>5690000</v>
      </c>
      <c r="M14" s="258">
        <f t="shared" si="9"/>
        <v>0</v>
      </c>
      <c r="N14" s="259">
        <f t="shared" si="9"/>
        <v>0</v>
      </c>
      <c r="O14" s="259">
        <f t="shared" si="9"/>
        <v>24114</v>
      </c>
      <c r="P14" s="259">
        <f t="shared" si="9"/>
        <v>221000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6002479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40365</v>
      </c>
      <c r="X14" s="332">
        <f t="shared" si="10"/>
        <v>5717000</v>
      </c>
      <c r="Y14" s="258">
        <f t="shared" si="10"/>
        <v>0</v>
      </c>
      <c r="Z14" s="259">
        <f t="shared" si="10"/>
        <v>0</v>
      </c>
      <c r="AA14" s="259">
        <f t="shared" si="10"/>
        <v>24114</v>
      </c>
      <c r="AB14" s="259">
        <f t="shared" si="10"/>
        <v>221000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6029479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40365</v>
      </c>
      <c r="AJ14" s="332">
        <f t="shared" si="11"/>
        <v>5744000</v>
      </c>
      <c r="AK14" s="258">
        <f t="shared" si="11"/>
        <v>0</v>
      </c>
      <c r="AL14" s="259">
        <f t="shared" si="11"/>
        <v>0</v>
      </c>
      <c r="AM14" s="259">
        <f t="shared" si="11"/>
        <v>24114</v>
      </c>
      <c r="AN14" s="259">
        <f t="shared" si="11"/>
        <v>221000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497">
        <v>631</v>
      </c>
      <c r="B15" s="498"/>
      <c r="C15" s="498"/>
      <c r="D15" s="499" t="s">
        <v>50</v>
      </c>
      <c r="E15" s="499"/>
      <c r="F15" s="499"/>
      <c r="G15" s="50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171</v>
      </c>
      <c r="D16" s="538" t="s">
        <v>172</v>
      </c>
      <c r="E16" s="538"/>
      <c r="F16" s="538"/>
      <c r="G16" s="539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8" t="s">
        <v>173</v>
      </c>
      <c r="E17" s="538"/>
      <c r="F17" s="538"/>
      <c r="G17" s="539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497">
        <v>632</v>
      </c>
      <c r="B18" s="498"/>
      <c r="C18" s="498"/>
      <c r="D18" s="499" t="s">
        <v>51</v>
      </c>
      <c r="E18" s="499"/>
      <c r="F18" s="499"/>
      <c r="G18" s="50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174</v>
      </c>
      <c r="D19" s="538" t="s">
        <v>175</v>
      </c>
      <c r="E19" s="538"/>
      <c r="F19" s="538"/>
      <c r="G19" s="539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8" t="s">
        <v>176</v>
      </c>
      <c r="E20" s="538"/>
      <c r="F20" s="538"/>
      <c r="G20" s="539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8" t="s">
        <v>177</v>
      </c>
      <c r="E21" s="538"/>
      <c r="F21" s="538"/>
      <c r="G21" s="539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8" t="s">
        <v>178</v>
      </c>
      <c r="E22" s="538"/>
      <c r="F22" s="538"/>
      <c r="G22" s="539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497">
        <v>634</v>
      </c>
      <c r="B23" s="498"/>
      <c r="C23" s="498"/>
      <c r="D23" s="499" t="s">
        <v>113</v>
      </c>
      <c r="E23" s="499"/>
      <c r="F23" s="499"/>
      <c r="G23" s="500"/>
      <c r="H23" s="255">
        <f t="shared" si="3"/>
        <v>96000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96000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96000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96000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96000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96000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8" t="s">
        <v>179</v>
      </c>
      <c r="E24" s="538"/>
      <c r="F24" s="538"/>
      <c r="G24" s="539"/>
      <c r="H24" s="428">
        <f t="shared" si="3"/>
        <v>96000</v>
      </c>
      <c r="I24" s="55"/>
      <c r="J24" s="338"/>
      <c r="K24" s="468"/>
      <c r="L24" s="467"/>
      <c r="M24" s="317"/>
      <c r="N24" s="56"/>
      <c r="O24" s="56"/>
      <c r="P24" s="358">
        <v>96000</v>
      </c>
      <c r="Q24" s="56"/>
      <c r="R24" s="56"/>
      <c r="S24" s="57"/>
      <c r="T24" s="428">
        <f t="shared" si="5"/>
        <v>96000</v>
      </c>
      <c r="U24" s="55"/>
      <c r="V24" s="338"/>
      <c r="W24" s="468"/>
      <c r="X24" s="467"/>
      <c r="Y24" s="317"/>
      <c r="Z24" s="56"/>
      <c r="AA24" s="56"/>
      <c r="AB24" s="358">
        <v>96000</v>
      </c>
      <c r="AC24" s="56"/>
      <c r="AD24" s="56"/>
      <c r="AE24" s="57"/>
      <c r="AF24" s="428">
        <f t="shared" si="7"/>
        <v>96000</v>
      </c>
      <c r="AG24" s="55"/>
      <c r="AH24" s="338"/>
      <c r="AI24" s="468"/>
      <c r="AJ24" s="467"/>
      <c r="AK24" s="317"/>
      <c r="AL24" s="56"/>
      <c r="AM24" s="56"/>
      <c r="AN24" s="358">
        <v>96000</v>
      </c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180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8" t="s">
        <v>181</v>
      </c>
      <c r="E26" s="538"/>
      <c r="F26" s="538"/>
      <c r="G26" s="539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8" t="s">
        <v>182</v>
      </c>
      <c r="E27" s="538"/>
      <c r="F27" s="538"/>
      <c r="G27" s="539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8" t="s">
        <v>183</v>
      </c>
      <c r="E28" s="538"/>
      <c r="F28" s="538"/>
      <c r="G28" s="539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8" t="s">
        <v>184</v>
      </c>
      <c r="E29" s="538"/>
      <c r="F29" s="538"/>
      <c r="G29" s="539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497">
        <v>636</v>
      </c>
      <c r="B30" s="498"/>
      <c r="C30" s="498"/>
      <c r="D30" s="499" t="s">
        <v>62</v>
      </c>
      <c r="E30" s="499"/>
      <c r="F30" s="499"/>
      <c r="G30" s="500"/>
      <c r="H30" s="255">
        <f t="shared" si="3"/>
        <v>5815000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5690000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125000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5842000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5717000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125000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5869000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5744000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125000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8" t="s">
        <v>185</v>
      </c>
      <c r="E31" s="538"/>
      <c r="F31" s="538"/>
      <c r="G31" s="539"/>
      <c r="H31" s="428">
        <f t="shared" si="3"/>
        <v>5690000</v>
      </c>
      <c r="I31" s="55"/>
      <c r="J31" s="338"/>
      <c r="K31" s="468"/>
      <c r="L31" s="334">
        <v>5690000</v>
      </c>
      <c r="M31" s="317"/>
      <c r="N31" s="56"/>
      <c r="O31" s="56"/>
      <c r="P31" s="358"/>
      <c r="Q31" s="56"/>
      <c r="R31" s="56"/>
      <c r="S31" s="57"/>
      <c r="T31" s="428">
        <f t="shared" si="5"/>
        <v>5717000</v>
      </c>
      <c r="U31" s="55"/>
      <c r="V31" s="338"/>
      <c r="W31" s="468"/>
      <c r="X31" s="334">
        <v>5717000</v>
      </c>
      <c r="Y31" s="317"/>
      <c r="Z31" s="56"/>
      <c r="AA31" s="56"/>
      <c r="AB31" s="358"/>
      <c r="AC31" s="56"/>
      <c r="AD31" s="56"/>
      <c r="AE31" s="57"/>
      <c r="AF31" s="428">
        <f t="shared" si="7"/>
        <v>5744000</v>
      </c>
      <c r="AG31" s="55"/>
      <c r="AH31" s="338"/>
      <c r="AI31" s="468"/>
      <c r="AJ31" s="334">
        <v>5744000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8" t="s">
        <v>186</v>
      </c>
      <c r="E32" s="538"/>
      <c r="F32" s="538"/>
      <c r="G32" s="539"/>
      <c r="H32" s="428">
        <f t="shared" si="3"/>
        <v>125000</v>
      </c>
      <c r="I32" s="55"/>
      <c r="J32" s="338"/>
      <c r="K32" s="468"/>
      <c r="L32" s="467"/>
      <c r="M32" s="317"/>
      <c r="N32" s="56"/>
      <c r="O32" s="56"/>
      <c r="P32" s="358">
        <v>125000</v>
      </c>
      <c r="Q32" s="56"/>
      <c r="R32" s="56"/>
      <c r="S32" s="57"/>
      <c r="T32" s="428">
        <f t="shared" si="5"/>
        <v>125000</v>
      </c>
      <c r="U32" s="55"/>
      <c r="V32" s="338"/>
      <c r="W32" s="468"/>
      <c r="X32" s="467"/>
      <c r="Y32" s="317"/>
      <c r="Z32" s="56"/>
      <c r="AA32" s="56"/>
      <c r="AB32" s="358">
        <v>125000</v>
      </c>
      <c r="AC32" s="56"/>
      <c r="AD32" s="56"/>
      <c r="AE32" s="57"/>
      <c r="AF32" s="428">
        <f t="shared" si="7"/>
        <v>125000</v>
      </c>
      <c r="AG32" s="55"/>
      <c r="AH32" s="338"/>
      <c r="AI32" s="468"/>
      <c r="AJ32" s="467"/>
      <c r="AK32" s="317"/>
      <c r="AL32" s="56"/>
      <c r="AM32" s="56"/>
      <c r="AN32" s="358">
        <v>125000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8" t="s">
        <v>187</v>
      </c>
      <c r="E33" s="538"/>
      <c r="F33" s="538"/>
      <c r="G33" s="539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8" t="s">
        <v>188</v>
      </c>
      <c r="E34" s="538"/>
      <c r="F34" s="538"/>
      <c r="G34" s="539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497">
        <v>638</v>
      </c>
      <c r="B35" s="498"/>
      <c r="C35" s="498"/>
      <c r="D35" s="499" t="s">
        <v>165</v>
      </c>
      <c r="E35" s="499"/>
      <c r="F35" s="499"/>
      <c r="G35" s="500"/>
      <c r="H35" s="255">
        <f t="shared" si="3"/>
        <v>64479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40365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24114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64479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40365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24114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64479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40365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24114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8" t="s">
        <v>189</v>
      </c>
      <c r="E36" s="538"/>
      <c r="F36" s="538"/>
      <c r="G36" s="539"/>
      <c r="H36" s="428">
        <f t="shared" si="3"/>
        <v>24114</v>
      </c>
      <c r="I36" s="55"/>
      <c r="J36" s="338"/>
      <c r="K36" s="358" t="s">
        <v>295</v>
      </c>
      <c r="L36" s="467"/>
      <c r="M36" s="358"/>
      <c r="N36" s="56"/>
      <c r="O36" s="358">
        <v>24114</v>
      </c>
      <c r="P36" s="56"/>
      <c r="Q36" s="56"/>
      <c r="R36" s="56"/>
      <c r="S36" s="57"/>
      <c r="T36" s="428">
        <f t="shared" si="5"/>
        <v>24114</v>
      </c>
      <c r="U36" s="55"/>
      <c r="V36" s="338"/>
      <c r="W36" s="358" t="s">
        <v>295</v>
      </c>
      <c r="X36" s="467"/>
      <c r="Y36" s="358"/>
      <c r="Z36" s="56"/>
      <c r="AA36" s="358">
        <v>24114</v>
      </c>
      <c r="AB36" s="56"/>
      <c r="AC36" s="56"/>
      <c r="AD36" s="56"/>
      <c r="AE36" s="57"/>
      <c r="AF36" s="428">
        <f t="shared" si="7"/>
        <v>24114</v>
      </c>
      <c r="AG36" s="55"/>
      <c r="AH36" s="338"/>
      <c r="AI36" s="358" t="s">
        <v>295</v>
      </c>
      <c r="AJ36" s="467"/>
      <c r="AK36" s="358"/>
      <c r="AL36" s="56"/>
      <c r="AM36" s="358">
        <v>24114</v>
      </c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8" t="s">
        <v>190</v>
      </c>
      <c r="E37" s="538"/>
      <c r="F37" s="538"/>
      <c r="G37" s="539"/>
      <c r="H37" s="428">
        <f t="shared" si="3"/>
        <v>40365</v>
      </c>
      <c r="I37" s="55"/>
      <c r="J37" s="338"/>
      <c r="K37" s="358">
        <v>40365</v>
      </c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40365</v>
      </c>
      <c r="U37" s="55"/>
      <c r="V37" s="338"/>
      <c r="W37" s="358">
        <v>40365</v>
      </c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40365</v>
      </c>
      <c r="AG37" s="55"/>
      <c r="AH37" s="338"/>
      <c r="AI37" s="358">
        <v>40365</v>
      </c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191</v>
      </c>
      <c r="D38" s="538" t="s">
        <v>192</v>
      </c>
      <c r="E38" s="538"/>
      <c r="F38" s="538"/>
      <c r="G38" s="539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193</v>
      </c>
      <c r="D39" s="538" t="s">
        <v>194</v>
      </c>
      <c r="E39" s="538"/>
      <c r="F39" s="538"/>
      <c r="G39" s="539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8" t="s">
        <v>195</v>
      </c>
      <c r="E40" s="538"/>
      <c r="F40" s="538"/>
      <c r="G40" s="539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8" t="s">
        <v>196</v>
      </c>
      <c r="E41" s="538"/>
      <c r="F41" s="538"/>
      <c r="G41" s="539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197</v>
      </c>
      <c r="D42" s="538" t="s">
        <v>198</v>
      </c>
      <c r="E42" s="538"/>
      <c r="F42" s="538"/>
      <c r="G42" s="539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199</v>
      </c>
      <c r="D43" s="538" t="s">
        <v>200</v>
      </c>
      <c r="E43" s="538"/>
      <c r="F43" s="538"/>
      <c r="G43" s="539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497">
        <v>639</v>
      </c>
      <c r="B44" s="498"/>
      <c r="C44" s="498"/>
      <c r="D44" s="499" t="s">
        <v>201</v>
      </c>
      <c r="E44" s="499"/>
      <c r="F44" s="499"/>
      <c r="G44" s="50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25">
      <c r="A45" s="438"/>
      <c r="B45" s="427"/>
      <c r="C45" s="427">
        <v>63911</v>
      </c>
      <c r="D45" s="538" t="s">
        <v>202</v>
      </c>
      <c r="E45" s="538"/>
      <c r="F45" s="538"/>
      <c r="G45" s="539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25">
      <c r="A46" s="438"/>
      <c r="B46" s="427"/>
      <c r="C46" s="427">
        <v>63921</v>
      </c>
      <c r="D46" s="538" t="s">
        <v>203</v>
      </c>
      <c r="E46" s="538"/>
      <c r="F46" s="538"/>
      <c r="G46" s="539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8" t="s">
        <v>204</v>
      </c>
      <c r="E47" s="538"/>
      <c r="F47" s="538"/>
      <c r="G47" s="539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8" t="s">
        <v>205</v>
      </c>
      <c r="E48" s="538"/>
      <c r="F48" s="538"/>
      <c r="G48" s="539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5" x14ac:dyDescent="0.25">
      <c r="A49" s="497">
        <v>64</v>
      </c>
      <c r="B49" s="498"/>
      <c r="C49" s="349"/>
      <c r="D49" s="499" t="s">
        <v>52</v>
      </c>
      <c r="E49" s="499"/>
      <c r="F49" s="499"/>
      <c r="G49" s="500"/>
      <c r="H49" s="255">
        <f t="shared" si="3"/>
        <v>1500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1500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1500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1500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1500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1500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25">
      <c r="A50" s="497">
        <v>641</v>
      </c>
      <c r="B50" s="498"/>
      <c r="C50" s="498"/>
      <c r="D50" s="499" t="s">
        <v>53</v>
      </c>
      <c r="E50" s="499"/>
      <c r="F50" s="499"/>
      <c r="G50" s="500"/>
      <c r="H50" s="255">
        <f t="shared" si="3"/>
        <v>1500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1500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1500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1500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1500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1500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206</v>
      </c>
      <c r="D51" s="538" t="s">
        <v>207</v>
      </c>
      <c r="E51" s="538"/>
      <c r="F51" s="538"/>
      <c r="G51" s="539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208</v>
      </c>
      <c r="D52" s="538" t="s">
        <v>209</v>
      </c>
      <c r="E52" s="538"/>
      <c r="F52" s="538"/>
      <c r="G52" s="539"/>
      <c r="H52" s="428">
        <f t="shared" si="3"/>
        <v>1500</v>
      </c>
      <c r="I52" s="55"/>
      <c r="J52" s="338"/>
      <c r="K52" s="468"/>
      <c r="L52" s="467"/>
      <c r="M52" s="357">
        <v>1500</v>
      </c>
      <c r="N52" s="56"/>
      <c r="O52" s="56"/>
      <c r="P52" s="56"/>
      <c r="Q52" s="56"/>
      <c r="R52" s="56"/>
      <c r="S52" s="57"/>
      <c r="T52" s="428">
        <f t="shared" si="5"/>
        <v>1500</v>
      </c>
      <c r="U52" s="55"/>
      <c r="V52" s="338"/>
      <c r="W52" s="468"/>
      <c r="X52" s="467"/>
      <c r="Y52" s="357">
        <v>1500</v>
      </c>
      <c r="Z52" s="56"/>
      <c r="AA52" s="56"/>
      <c r="AB52" s="56"/>
      <c r="AC52" s="56"/>
      <c r="AD52" s="56"/>
      <c r="AE52" s="57"/>
      <c r="AF52" s="428">
        <f t="shared" si="7"/>
        <v>1500</v>
      </c>
      <c r="AG52" s="55"/>
      <c r="AH52" s="338"/>
      <c r="AI52" s="468"/>
      <c r="AJ52" s="467"/>
      <c r="AK52" s="357">
        <v>1500</v>
      </c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4.25" x14ac:dyDescent="0.25">
      <c r="A53" s="438"/>
      <c r="B53" s="427"/>
      <c r="C53" s="427" t="s">
        <v>212</v>
      </c>
      <c r="D53" s="538" t="s">
        <v>213</v>
      </c>
      <c r="E53" s="538"/>
      <c r="F53" s="538"/>
      <c r="G53" s="539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210</v>
      </c>
      <c r="D54" s="538" t="s">
        <v>211</v>
      </c>
      <c r="E54" s="538"/>
      <c r="F54" s="538"/>
      <c r="G54" s="539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4.25" x14ac:dyDescent="0.25">
      <c r="A55" s="438"/>
      <c r="B55" s="427"/>
      <c r="C55" s="427">
        <v>64152</v>
      </c>
      <c r="D55" s="538" t="s">
        <v>214</v>
      </c>
      <c r="E55" s="538"/>
      <c r="F55" s="538"/>
      <c r="G55" s="539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4.25" x14ac:dyDescent="0.25">
      <c r="A56" s="438"/>
      <c r="B56" s="427"/>
      <c r="C56" s="427" t="s">
        <v>215</v>
      </c>
      <c r="D56" s="538" t="s">
        <v>216</v>
      </c>
      <c r="E56" s="538"/>
      <c r="F56" s="538"/>
      <c r="G56" s="539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25">
      <c r="A57" s="497">
        <v>642</v>
      </c>
      <c r="B57" s="498"/>
      <c r="C57" s="498"/>
      <c r="D57" s="499" t="s">
        <v>63</v>
      </c>
      <c r="E57" s="499"/>
      <c r="F57" s="499"/>
      <c r="G57" s="50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25">
      <c r="A58" s="438"/>
      <c r="B58" s="427"/>
      <c r="C58" s="427">
        <v>64251</v>
      </c>
      <c r="D58" s="538" t="s">
        <v>217</v>
      </c>
      <c r="E58" s="538"/>
      <c r="F58" s="538"/>
      <c r="G58" s="539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4.25" x14ac:dyDescent="0.25">
      <c r="A59" s="438"/>
      <c r="B59" s="427"/>
      <c r="C59" s="427" t="s">
        <v>218</v>
      </c>
      <c r="D59" s="538" t="s">
        <v>219</v>
      </c>
      <c r="E59" s="538"/>
      <c r="F59" s="538"/>
      <c r="G59" s="539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25">
      <c r="A60" s="497">
        <v>65</v>
      </c>
      <c r="B60" s="498"/>
      <c r="C60" s="349"/>
      <c r="D60" s="499" t="s">
        <v>54</v>
      </c>
      <c r="E60" s="499"/>
      <c r="F60" s="499"/>
      <c r="G60" s="500"/>
      <c r="H60" s="255">
        <f t="shared" si="3"/>
        <v>330000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330000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330000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330000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330000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330000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25">
      <c r="A61" s="497">
        <v>652</v>
      </c>
      <c r="B61" s="498"/>
      <c r="C61" s="498"/>
      <c r="D61" s="499" t="s">
        <v>55</v>
      </c>
      <c r="E61" s="499"/>
      <c r="F61" s="499"/>
      <c r="G61" s="500"/>
      <c r="H61" s="255">
        <f t="shared" si="3"/>
        <v>330000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330000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330000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330000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330000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330000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8" t="s">
        <v>220</v>
      </c>
      <c r="E62" s="538"/>
      <c r="F62" s="538"/>
      <c r="G62" s="539"/>
      <c r="H62" s="428">
        <f t="shared" si="3"/>
        <v>330000</v>
      </c>
      <c r="I62" s="55"/>
      <c r="J62" s="338"/>
      <c r="K62" s="468"/>
      <c r="L62" s="467"/>
      <c r="M62" s="317"/>
      <c r="N62" s="358">
        <v>330000</v>
      </c>
      <c r="O62" s="56"/>
      <c r="P62" s="56"/>
      <c r="Q62" s="56"/>
      <c r="R62" s="56"/>
      <c r="S62" s="57"/>
      <c r="T62" s="428">
        <f t="shared" si="5"/>
        <v>330000</v>
      </c>
      <c r="U62" s="55"/>
      <c r="V62" s="338"/>
      <c r="W62" s="468"/>
      <c r="X62" s="467"/>
      <c r="Y62" s="317"/>
      <c r="Z62" s="358">
        <v>330000</v>
      </c>
      <c r="AA62" s="56"/>
      <c r="AB62" s="56"/>
      <c r="AC62" s="56"/>
      <c r="AD62" s="56"/>
      <c r="AE62" s="57"/>
      <c r="AF62" s="428">
        <f t="shared" si="7"/>
        <v>330000</v>
      </c>
      <c r="AG62" s="55"/>
      <c r="AH62" s="338"/>
      <c r="AI62" s="468"/>
      <c r="AJ62" s="467"/>
      <c r="AK62" s="317"/>
      <c r="AL62" s="358">
        <v>330000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8" t="s">
        <v>221</v>
      </c>
      <c r="E63" s="538"/>
      <c r="F63" s="538"/>
      <c r="G63" s="539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222</v>
      </c>
      <c r="D64" s="538" t="s">
        <v>223</v>
      </c>
      <c r="E64" s="538"/>
      <c r="F64" s="538"/>
      <c r="G64" s="539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8" t="s">
        <v>224</v>
      </c>
      <c r="E65" s="538"/>
      <c r="F65" s="538"/>
      <c r="G65" s="539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225</v>
      </c>
      <c r="D66" s="538" t="s">
        <v>226</v>
      </c>
      <c r="E66" s="538"/>
      <c r="F66" s="538"/>
      <c r="G66" s="539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497">
        <v>66</v>
      </c>
      <c r="B67" s="498"/>
      <c r="C67" s="349"/>
      <c r="D67" s="499" t="s">
        <v>56</v>
      </c>
      <c r="E67" s="499"/>
      <c r="F67" s="499"/>
      <c r="G67" s="500"/>
      <c r="H67" s="255">
        <f t="shared" si="3"/>
        <v>2500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2500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0</v>
      </c>
      <c r="R67" s="259">
        <f t="shared" si="65"/>
        <v>0</v>
      </c>
      <c r="S67" s="257">
        <f t="shared" si="65"/>
        <v>0</v>
      </c>
      <c r="T67" s="255">
        <f t="shared" si="5"/>
        <v>2500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2500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0</v>
      </c>
      <c r="AD67" s="259">
        <f t="shared" si="66"/>
        <v>0</v>
      </c>
      <c r="AE67" s="257">
        <f t="shared" si="66"/>
        <v>0</v>
      </c>
      <c r="AF67" s="255">
        <f t="shared" si="7"/>
        <v>2500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2500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497">
        <v>661</v>
      </c>
      <c r="B68" s="498"/>
      <c r="C68" s="498"/>
      <c r="D68" s="499" t="s">
        <v>57</v>
      </c>
      <c r="E68" s="499"/>
      <c r="F68" s="499"/>
      <c r="G68" s="500"/>
      <c r="H68" s="255">
        <f t="shared" si="3"/>
        <v>2500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2500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2500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2500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2500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2500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8" t="s">
        <v>227</v>
      </c>
      <c r="E69" s="538"/>
      <c r="F69" s="538"/>
      <c r="G69" s="539"/>
      <c r="H69" s="428">
        <f t="shared" si="3"/>
        <v>2500</v>
      </c>
      <c r="I69" s="55"/>
      <c r="J69" s="338"/>
      <c r="K69" s="468"/>
      <c r="L69" s="467"/>
      <c r="M69" s="357">
        <v>2500</v>
      </c>
      <c r="N69" s="56"/>
      <c r="O69" s="56"/>
      <c r="P69" s="56"/>
      <c r="Q69" s="56"/>
      <c r="R69" s="56"/>
      <c r="S69" s="57"/>
      <c r="T69" s="428">
        <f t="shared" si="5"/>
        <v>2500</v>
      </c>
      <c r="U69" s="55"/>
      <c r="V69" s="338"/>
      <c r="W69" s="468"/>
      <c r="X69" s="467"/>
      <c r="Y69" s="357">
        <v>2500</v>
      </c>
      <c r="Z69" s="56"/>
      <c r="AA69" s="56"/>
      <c r="AB69" s="56"/>
      <c r="AC69" s="56"/>
      <c r="AD69" s="56"/>
      <c r="AE69" s="57"/>
      <c r="AF69" s="428">
        <f t="shared" si="7"/>
        <v>2500</v>
      </c>
      <c r="AG69" s="55"/>
      <c r="AH69" s="338"/>
      <c r="AI69" s="468"/>
      <c r="AJ69" s="467"/>
      <c r="AK69" s="357">
        <v>2500</v>
      </c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8" t="s">
        <v>228</v>
      </c>
      <c r="E70" s="538"/>
      <c r="F70" s="538"/>
      <c r="G70" s="539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8" t="s">
        <v>229</v>
      </c>
      <c r="E71" s="538"/>
      <c r="F71" s="538"/>
      <c r="G71" s="539"/>
      <c r="H71" s="428">
        <f t="shared" si="3"/>
        <v>0</v>
      </c>
      <c r="I71" s="55"/>
      <c r="J71" s="338"/>
      <c r="K71" s="468"/>
      <c r="L71" s="467"/>
      <c r="M71" s="357"/>
      <c r="N71" s="56"/>
      <c r="O71" s="56"/>
      <c r="P71" s="56"/>
      <c r="Q71" s="56"/>
      <c r="R71" s="56"/>
      <c r="S71" s="57"/>
      <c r="T71" s="428">
        <f t="shared" si="5"/>
        <v>0</v>
      </c>
      <c r="U71" s="55"/>
      <c r="V71" s="338"/>
      <c r="W71" s="468"/>
      <c r="X71" s="467"/>
      <c r="Y71" s="357"/>
      <c r="Z71" s="56"/>
      <c r="AA71" s="56"/>
      <c r="AB71" s="56"/>
      <c r="AC71" s="56"/>
      <c r="AD71" s="56"/>
      <c r="AE71" s="57"/>
      <c r="AF71" s="428">
        <f t="shared" si="7"/>
        <v>0</v>
      </c>
      <c r="AG71" s="55"/>
      <c r="AH71" s="338"/>
      <c r="AI71" s="468"/>
      <c r="AJ71" s="467"/>
      <c r="AK71" s="357"/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497">
        <v>663</v>
      </c>
      <c r="B72" s="498"/>
      <c r="C72" s="498"/>
      <c r="D72" s="499" t="s">
        <v>58</v>
      </c>
      <c r="E72" s="499"/>
      <c r="F72" s="499"/>
      <c r="G72" s="500"/>
      <c r="H72" s="255">
        <f t="shared" si="3"/>
        <v>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0</v>
      </c>
      <c r="R72" s="259">
        <f t="shared" si="71"/>
        <v>0</v>
      </c>
      <c r="S72" s="257">
        <f t="shared" si="71"/>
        <v>0</v>
      </c>
      <c r="T72" s="255">
        <f t="shared" si="5"/>
        <v>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0</v>
      </c>
      <c r="AD72" s="259">
        <f t="shared" si="72"/>
        <v>0</v>
      </c>
      <c r="AE72" s="257">
        <f t="shared" si="72"/>
        <v>0</v>
      </c>
      <c r="AF72" s="255">
        <f t="shared" si="7"/>
        <v>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230</v>
      </c>
      <c r="D73" s="538" t="s">
        <v>231</v>
      </c>
      <c r="E73" s="538"/>
      <c r="F73" s="538"/>
      <c r="G73" s="539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232</v>
      </c>
      <c r="D74" s="538" t="s">
        <v>233</v>
      </c>
      <c r="E74" s="538"/>
      <c r="F74" s="538"/>
      <c r="G74" s="539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234</v>
      </c>
      <c r="D75" s="538" t="s">
        <v>235</v>
      </c>
      <c r="E75" s="538"/>
      <c r="F75" s="538"/>
      <c r="G75" s="539"/>
      <c r="H75" s="428">
        <f t="shared" ref="H75:H101" si="74">SUM(I75:S75)</f>
        <v>0</v>
      </c>
      <c r="I75" s="55"/>
      <c r="J75" s="338"/>
      <c r="K75" s="468"/>
      <c r="L75" s="467"/>
      <c r="M75" s="317"/>
      <c r="N75" s="56"/>
      <c r="O75" s="56"/>
      <c r="P75" s="56"/>
      <c r="Q75" s="358"/>
      <c r="R75" s="56"/>
      <c r="S75" s="57"/>
      <c r="T75" s="428">
        <f t="shared" ref="T75:T101" si="75">SUM(U75:AE75)</f>
        <v>0</v>
      </c>
      <c r="U75" s="55"/>
      <c r="V75" s="338"/>
      <c r="W75" s="468"/>
      <c r="X75" s="467"/>
      <c r="Y75" s="317"/>
      <c r="Z75" s="56"/>
      <c r="AA75" s="56"/>
      <c r="AB75" s="56"/>
      <c r="AC75" s="358"/>
      <c r="AD75" s="56"/>
      <c r="AE75" s="57"/>
      <c r="AF75" s="428">
        <f t="shared" ref="AF75:AF101" si="76">SUM(AG75:AQ75)</f>
        <v>0</v>
      </c>
      <c r="AG75" s="55"/>
      <c r="AH75" s="338"/>
      <c r="AI75" s="468"/>
      <c r="AJ75" s="467"/>
      <c r="AK75" s="317"/>
      <c r="AL75" s="56"/>
      <c r="AM75" s="56"/>
      <c r="AN75" s="56"/>
      <c r="AO75" s="358"/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236</v>
      </c>
      <c r="D76" s="538" t="s">
        <v>237</v>
      </c>
      <c r="E76" s="538"/>
      <c r="F76" s="538"/>
      <c r="G76" s="539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238</v>
      </c>
      <c r="D77" s="538" t="s">
        <v>239</v>
      </c>
      <c r="E77" s="538"/>
      <c r="F77" s="538"/>
      <c r="G77" s="539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240</v>
      </c>
      <c r="D78" s="538" t="s">
        <v>241</v>
      </c>
      <c r="E78" s="538"/>
      <c r="F78" s="538"/>
      <c r="G78" s="539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242</v>
      </c>
      <c r="D79" s="538" t="s">
        <v>243</v>
      </c>
      <c r="E79" s="538"/>
      <c r="F79" s="538"/>
      <c r="G79" s="539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244</v>
      </c>
      <c r="D80" s="538" t="s">
        <v>245</v>
      </c>
      <c r="E80" s="538"/>
      <c r="F80" s="538"/>
      <c r="G80" s="539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497">
        <v>67</v>
      </c>
      <c r="B81" s="498"/>
      <c r="C81" s="349"/>
      <c r="D81" s="499" t="s">
        <v>59</v>
      </c>
      <c r="E81" s="499"/>
      <c r="F81" s="499"/>
      <c r="G81" s="500"/>
      <c r="H81" s="255">
        <f t="shared" si="74"/>
        <v>634365</v>
      </c>
      <c r="I81" s="347">
        <f>I82</f>
        <v>130365</v>
      </c>
      <c r="J81" s="288">
        <f t="shared" ref="J81:S81" si="77">J82</f>
        <v>504000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634365</v>
      </c>
      <c r="U81" s="347">
        <f>U82</f>
        <v>130365</v>
      </c>
      <c r="V81" s="288">
        <f t="shared" ref="V81:AE81" si="78">V82</f>
        <v>504000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634365</v>
      </c>
      <c r="AG81" s="347">
        <f>AG82</f>
        <v>130365</v>
      </c>
      <c r="AH81" s="288">
        <f t="shared" ref="AH81:AQ81" si="79">AH82</f>
        <v>504000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497">
        <v>671</v>
      </c>
      <c r="B82" s="498"/>
      <c r="C82" s="498"/>
      <c r="D82" s="499" t="s">
        <v>60</v>
      </c>
      <c r="E82" s="499"/>
      <c r="F82" s="499"/>
      <c r="G82" s="500"/>
      <c r="H82" s="255">
        <f t="shared" si="74"/>
        <v>634365</v>
      </c>
      <c r="I82" s="347">
        <f>SUM(I83:I85)</f>
        <v>130365</v>
      </c>
      <c r="J82" s="288">
        <f t="shared" ref="J82:S82" si="80">SUM(J83:J85)</f>
        <v>504000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634365</v>
      </c>
      <c r="U82" s="347">
        <f>SUM(U83:U85)</f>
        <v>130365</v>
      </c>
      <c r="V82" s="288">
        <f t="shared" ref="V82:AE82" si="81">SUM(V83:V85)</f>
        <v>504000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634365</v>
      </c>
      <c r="AG82" s="347">
        <f>SUM(AG83:AG85)</f>
        <v>130365</v>
      </c>
      <c r="AH82" s="288">
        <f t="shared" ref="AH82:AQ82" si="82">SUM(AH83:AH85)</f>
        <v>504000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8" t="s">
        <v>246</v>
      </c>
      <c r="E83" s="538"/>
      <c r="F83" s="538"/>
      <c r="G83" s="539"/>
      <c r="H83" s="428">
        <f t="shared" si="74"/>
        <v>544365</v>
      </c>
      <c r="I83" s="354">
        <v>40365</v>
      </c>
      <c r="J83" s="355">
        <v>504000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544365</v>
      </c>
      <c r="U83" s="354">
        <v>40365</v>
      </c>
      <c r="V83" s="355">
        <v>504000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544365</v>
      </c>
      <c r="AG83" s="354">
        <v>40365</v>
      </c>
      <c r="AH83" s="355">
        <v>504000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8" t="s">
        <v>247</v>
      </c>
      <c r="E84" s="538"/>
      <c r="F84" s="538"/>
      <c r="G84" s="539"/>
      <c r="H84" s="428">
        <f t="shared" si="74"/>
        <v>90000</v>
      </c>
      <c r="I84" s="354">
        <v>90000</v>
      </c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90000</v>
      </c>
      <c r="U84" s="354">
        <v>90000</v>
      </c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90000</v>
      </c>
      <c r="AG84" s="354">
        <v>90000</v>
      </c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8" t="s">
        <v>248</v>
      </c>
      <c r="E85" s="538"/>
      <c r="F85" s="538"/>
      <c r="G85" s="539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497">
        <v>68</v>
      </c>
      <c r="B86" s="498"/>
      <c r="C86" s="349"/>
      <c r="D86" s="499" t="s">
        <v>168</v>
      </c>
      <c r="E86" s="499"/>
      <c r="F86" s="499"/>
      <c r="G86" s="50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497">
        <v>681</v>
      </c>
      <c r="B87" s="498"/>
      <c r="C87" s="498"/>
      <c r="D87" s="499" t="s">
        <v>249</v>
      </c>
      <c r="E87" s="499"/>
      <c r="F87" s="499"/>
      <c r="G87" s="50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8" t="s">
        <v>250</v>
      </c>
      <c r="E88" s="538"/>
      <c r="F88" s="538"/>
      <c r="G88" s="539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497">
        <v>683</v>
      </c>
      <c r="B89" s="498"/>
      <c r="C89" s="498"/>
      <c r="D89" s="499" t="s">
        <v>169</v>
      </c>
      <c r="E89" s="499"/>
      <c r="F89" s="499"/>
      <c r="G89" s="50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8" t="s">
        <v>169</v>
      </c>
      <c r="E90" s="538"/>
      <c r="F90" s="538"/>
      <c r="G90" s="539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499" t="s">
        <v>96</v>
      </c>
      <c r="E91" s="499"/>
      <c r="F91" s="499"/>
      <c r="G91" s="500"/>
      <c r="H91" s="255">
        <f t="shared" si="74"/>
        <v>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0</v>
      </c>
      <c r="S91" s="257">
        <f t="shared" si="92"/>
        <v>0</v>
      </c>
      <c r="T91" s="255">
        <f t="shared" si="75"/>
        <v>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0</v>
      </c>
      <c r="AE91" s="257">
        <f t="shared" si="93"/>
        <v>0</v>
      </c>
      <c r="AF91" s="255">
        <f t="shared" si="76"/>
        <v>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497">
        <v>72</v>
      </c>
      <c r="B92" s="498"/>
      <c r="C92" s="349"/>
      <c r="D92" s="499" t="s">
        <v>166</v>
      </c>
      <c r="E92" s="499"/>
      <c r="F92" s="499"/>
      <c r="G92" s="499"/>
      <c r="H92" s="255">
        <f t="shared" si="74"/>
        <v>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0</v>
      </c>
      <c r="S92" s="260">
        <f t="shared" si="95"/>
        <v>0</v>
      </c>
      <c r="T92" s="255">
        <f t="shared" si="75"/>
        <v>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0</v>
      </c>
      <c r="AE92" s="260">
        <f t="shared" si="96"/>
        <v>0</v>
      </c>
      <c r="AF92" s="255">
        <f t="shared" si="76"/>
        <v>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0</v>
      </c>
      <c r="AQ92" s="260">
        <f t="shared" si="97"/>
        <v>0</v>
      </c>
      <c r="AR92" s="261"/>
      <c r="AS92" s="261"/>
    </row>
    <row r="93" spans="1:45" s="196" customFormat="1" ht="15" x14ac:dyDescent="0.25">
      <c r="A93" s="497">
        <v>721</v>
      </c>
      <c r="B93" s="540"/>
      <c r="C93" s="540"/>
      <c r="D93" s="499" t="s">
        <v>95</v>
      </c>
      <c r="E93" s="499"/>
      <c r="F93" s="499"/>
      <c r="G93" s="499"/>
      <c r="H93" s="255">
        <f t="shared" si="74"/>
        <v>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0</v>
      </c>
      <c r="S93" s="260">
        <f t="shared" si="98"/>
        <v>0</v>
      </c>
      <c r="T93" s="255">
        <f t="shared" si="75"/>
        <v>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0</v>
      </c>
      <c r="AE93" s="260">
        <f t="shared" si="99"/>
        <v>0</v>
      </c>
      <c r="AF93" s="255">
        <f t="shared" si="76"/>
        <v>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251</v>
      </c>
      <c r="D94" s="538" t="s">
        <v>252</v>
      </c>
      <c r="E94" s="538"/>
      <c r="F94" s="538"/>
      <c r="G94" s="539"/>
      <c r="H94" s="428">
        <f t="shared" si="74"/>
        <v>0</v>
      </c>
      <c r="I94" s="55"/>
      <c r="J94" s="338"/>
      <c r="K94" s="468"/>
      <c r="L94" s="467"/>
      <c r="M94" s="317"/>
      <c r="N94" s="56"/>
      <c r="O94" s="56"/>
      <c r="P94" s="56"/>
      <c r="Q94" s="56"/>
      <c r="R94" s="358"/>
      <c r="S94" s="57"/>
      <c r="T94" s="428">
        <f t="shared" si="75"/>
        <v>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/>
      <c r="AE94" s="57"/>
      <c r="AF94" s="428">
        <f t="shared" si="76"/>
        <v>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/>
      <c r="AQ94" s="57"/>
      <c r="AR94" s="429"/>
      <c r="AS94" s="429"/>
    </row>
    <row r="95" spans="1:45" s="196" customFormat="1" ht="18" customHeight="1" x14ac:dyDescent="0.25">
      <c r="A95" s="497">
        <v>722</v>
      </c>
      <c r="B95" s="540"/>
      <c r="C95" s="540"/>
      <c r="D95" s="499" t="s">
        <v>253</v>
      </c>
      <c r="E95" s="499"/>
      <c r="F95" s="499"/>
      <c r="G95" s="49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254</v>
      </c>
      <c r="D96" s="538" t="s">
        <v>255</v>
      </c>
      <c r="E96" s="538"/>
      <c r="F96" s="538"/>
      <c r="G96" s="539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256</v>
      </c>
      <c r="D97" s="538" t="s">
        <v>257</v>
      </c>
      <c r="E97" s="538"/>
      <c r="F97" s="538"/>
      <c r="G97" s="539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258</v>
      </c>
      <c r="D98" s="538" t="s">
        <v>259</v>
      </c>
      <c r="E98" s="538"/>
      <c r="F98" s="538"/>
      <c r="G98" s="539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497">
        <v>723</v>
      </c>
      <c r="B99" s="540"/>
      <c r="C99" s="540"/>
      <c r="D99" s="499" t="s">
        <v>167</v>
      </c>
      <c r="E99" s="499"/>
      <c r="F99" s="499"/>
      <c r="G99" s="49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260</v>
      </c>
      <c r="D100" s="538" t="s">
        <v>261</v>
      </c>
      <c r="E100" s="538"/>
      <c r="F100" s="538"/>
      <c r="G100" s="539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262</v>
      </c>
      <c r="D101" s="538" t="s">
        <v>263</v>
      </c>
      <c r="E101" s="538"/>
      <c r="F101" s="538"/>
      <c r="G101" s="539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05" t="s">
        <v>75</v>
      </c>
      <c r="B103" s="506"/>
      <c r="C103" s="506"/>
      <c r="D103" s="506"/>
      <c r="E103" s="506"/>
      <c r="F103" s="506"/>
      <c r="G103" s="506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07" t="s">
        <v>71</v>
      </c>
      <c r="E104" s="507"/>
      <c r="F104" s="507"/>
      <c r="G104" s="50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497">
        <v>84</v>
      </c>
      <c r="B105" s="498"/>
      <c r="C105" s="403"/>
      <c r="D105" s="499" t="s">
        <v>67</v>
      </c>
      <c r="E105" s="499"/>
      <c r="F105" s="499"/>
      <c r="G105" s="50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497">
        <v>844</v>
      </c>
      <c r="B106" s="498"/>
      <c r="C106" s="498"/>
      <c r="D106" s="499" t="s">
        <v>91</v>
      </c>
      <c r="E106" s="499"/>
      <c r="F106" s="499"/>
      <c r="G106" s="50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8" t="s">
        <v>264</v>
      </c>
      <c r="E107" s="538"/>
      <c r="F107" s="538"/>
      <c r="G107" s="539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05" t="s">
        <v>114</v>
      </c>
      <c r="B109" s="506"/>
      <c r="C109" s="506"/>
      <c r="D109" s="506"/>
      <c r="E109" s="506"/>
      <c r="F109" s="506"/>
      <c r="G109" s="506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499" t="s">
        <v>114</v>
      </c>
      <c r="E110" s="499"/>
      <c r="F110" s="499"/>
      <c r="G110" s="50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497">
        <v>92</v>
      </c>
      <c r="B111" s="498"/>
      <c r="C111" s="403"/>
      <c r="D111" s="499" t="s">
        <v>115</v>
      </c>
      <c r="E111" s="499"/>
      <c r="F111" s="499"/>
      <c r="G111" s="50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497">
        <v>922</v>
      </c>
      <c r="B112" s="498"/>
      <c r="C112" s="498"/>
      <c r="D112" s="499" t="s">
        <v>116</v>
      </c>
      <c r="E112" s="499"/>
      <c r="F112" s="499"/>
      <c r="G112" s="49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265</v>
      </c>
      <c r="D113" s="538" t="s">
        <v>266</v>
      </c>
      <c r="E113" s="538"/>
      <c r="F113" s="538"/>
      <c r="G113" s="539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267</v>
      </c>
      <c r="D114" s="538" t="s">
        <v>268</v>
      </c>
      <c r="E114" s="538"/>
      <c r="F114" s="538"/>
      <c r="G114" s="539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269</v>
      </c>
      <c r="D115" s="538" t="s">
        <v>270</v>
      </c>
      <c r="E115" s="538"/>
      <c r="F115" s="538"/>
      <c r="G115" s="539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271</v>
      </c>
      <c r="D116" s="538" t="s">
        <v>272</v>
      </c>
      <c r="E116" s="538"/>
      <c r="F116" s="538"/>
      <c r="G116" s="539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273</v>
      </c>
      <c r="D117" s="538" t="s">
        <v>274</v>
      </c>
      <c r="E117" s="538"/>
      <c r="F117" s="538"/>
      <c r="G117" s="539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275</v>
      </c>
      <c r="D118" s="538" t="s">
        <v>276</v>
      </c>
      <c r="E118" s="538"/>
      <c r="F118" s="538"/>
      <c r="G118" s="539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90" zoomScaleNormal="90" workbookViewId="0">
      <pane xSplit="7" ySplit="14" topLeftCell="H160" activePane="bottomRight" state="frozen"/>
      <selection activeCell="A31" sqref="A31"/>
      <selection pane="topRight" activeCell="A31" sqref="A31"/>
      <selection pane="bottomLeft" activeCell="A31" sqref="A31"/>
      <selection pane="bottomRight" activeCell="AG52" sqref="AG52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1" t="s">
        <v>110</v>
      </c>
      <c r="J7" s="572" t="s">
        <v>110</v>
      </c>
      <c r="K7" s="573"/>
      <c r="L7" s="571" t="s">
        <v>111</v>
      </c>
      <c r="M7" s="572"/>
      <c r="N7" s="572"/>
      <c r="O7" s="572"/>
      <c r="P7" s="572"/>
      <c r="Q7" s="572"/>
      <c r="R7" s="572"/>
      <c r="S7" s="573"/>
      <c r="T7" s="272"/>
      <c r="U7" s="571" t="s">
        <v>110</v>
      </c>
      <c r="V7" s="572" t="s">
        <v>110</v>
      </c>
      <c r="W7" s="573"/>
      <c r="X7" s="571" t="s">
        <v>111</v>
      </c>
      <c r="Y7" s="572"/>
      <c r="Z7" s="572"/>
      <c r="AA7" s="572"/>
      <c r="AB7" s="572"/>
      <c r="AC7" s="572"/>
      <c r="AD7" s="572"/>
      <c r="AE7" s="573"/>
      <c r="AF7" s="272"/>
      <c r="AG7" s="571" t="s">
        <v>110</v>
      </c>
      <c r="AH7" s="572" t="s">
        <v>110</v>
      </c>
      <c r="AI7" s="573"/>
      <c r="AJ7" s="571" t="s">
        <v>111</v>
      </c>
      <c r="AK7" s="572"/>
      <c r="AL7" s="572"/>
      <c r="AM7" s="572"/>
      <c r="AN7" s="572"/>
      <c r="AO7" s="572"/>
      <c r="AP7" s="572"/>
      <c r="AQ7" s="573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89" t="s">
        <v>47</v>
      </c>
      <c r="B8" s="590"/>
      <c r="C8" s="590"/>
      <c r="D8" s="590" t="s">
        <v>40</v>
      </c>
      <c r="E8" s="590"/>
      <c r="F8" s="590"/>
      <c r="G8" s="593"/>
      <c r="H8" s="595" t="str">
        <f>'1. Sažetak'!G20</f>
        <v>PLAN 
2018.</v>
      </c>
      <c r="I8" s="321" t="s">
        <v>155</v>
      </c>
      <c r="J8" s="120" t="s">
        <v>97</v>
      </c>
      <c r="K8" s="319" t="s">
        <v>157</v>
      </c>
      <c r="L8" s="322" t="s">
        <v>98</v>
      </c>
      <c r="M8" s="115" t="s">
        <v>82</v>
      </c>
      <c r="N8" s="115" t="s">
        <v>41</v>
      </c>
      <c r="O8" s="115" t="s">
        <v>159</v>
      </c>
      <c r="P8" s="115" t="s">
        <v>156</v>
      </c>
      <c r="Q8" s="115" t="s">
        <v>42</v>
      </c>
      <c r="R8" s="115" t="s">
        <v>43</v>
      </c>
      <c r="S8" s="116" t="s">
        <v>44</v>
      </c>
      <c r="T8" s="522" t="str">
        <f>'1. Sažetak'!H20</f>
        <v>PROJEKCIJA 2019.</v>
      </c>
      <c r="U8" s="321" t="s">
        <v>155</v>
      </c>
      <c r="V8" s="120" t="s">
        <v>97</v>
      </c>
      <c r="W8" s="319" t="s">
        <v>157</v>
      </c>
      <c r="X8" s="322" t="s">
        <v>98</v>
      </c>
      <c r="Y8" s="115" t="s">
        <v>82</v>
      </c>
      <c r="Z8" s="115" t="s">
        <v>41</v>
      </c>
      <c r="AA8" s="115" t="s">
        <v>159</v>
      </c>
      <c r="AB8" s="115" t="s">
        <v>156</v>
      </c>
      <c r="AC8" s="115" t="s">
        <v>42</v>
      </c>
      <c r="AD8" s="115" t="s">
        <v>43</v>
      </c>
      <c r="AE8" s="116" t="s">
        <v>44</v>
      </c>
      <c r="AF8" s="533" t="str">
        <f>'1. Sažetak'!I20</f>
        <v>PROJEKCIJA 2020.</v>
      </c>
      <c r="AG8" s="321" t="s">
        <v>155</v>
      </c>
      <c r="AH8" s="120" t="s">
        <v>97</v>
      </c>
      <c r="AI8" s="319" t="s">
        <v>157</v>
      </c>
      <c r="AJ8" s="322" t="s">
        <v>98</v>
      </c>
      <c r="AK8" s="115" t="s">
        <v>82</v>
      </c>
      <c r="AL8" s="115" t="s">
        <v>41</v>
      </c>
      <c r="AM8" s="115" t="s">
        <v>159</v>
      </c>
      <c r="AN8" s="115" t="s">
        <v>156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591"/>
      <c r="B9" s="592"/>
      <c r="C9" s="592"/>
      <c r="D9" s="592"/>
      <c r="E9" s="592"/>
      <c r="F9" s="592"/>
      <c r="G9" s="594"/>
      <c r="H9" s="596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23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34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">
      <c r="A10" s="582">
        <v>1</v>
      </c>
      <c r="B10" s="583"/>
      <c r="C10" s="583"/>
      <c r="D10" s="583"/>
      <c r="E10" s="583"/>
      <c r="F10" s="583"/>
      <c r="G10" s="583"/>
      <c r="H10" s="100" t="s">
        <v>160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160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160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25">
      <c r="A11" s="605"/>
      <c r="B11" s="606"/>
      <c r="C11" s="606"/>
      <c r="D11" s="606"/>
      <c r="E11" s="606"/>
      <c r="F11" s="606"/>
      <c r="G11" s="607"/>
      <c r="H11" s="167"/>
      <c r="I11" s="602">
        <f>SUM(I12:K12)</f>
        <v>674730</v>
      </c>
      <c r="J11" s="603">
        <f>SUM(J12:L12)</f>
        <v>6234365</v>
      </c>
      <c r="K11" s="604"/>
      <c r="L11" s="325">
        <f>L12</f>
        <v>5690000</v>
      </c>
      <c r="M11" s="603">
        <f>SUM(M12:S12)</f>
        <v>579114</v>
      </c>
      <c r="N11" s="603"/>
      <c r="O11" s="603"/>
      <c r="P11" s="603"/>
      <c r="Q11" s="603"/>
      <c r="R11" s="603"/>
      <c r="S11" s="604"/>
      <c r="T11" s="274"/>
      <c r="U11" s="602">
        <f>SUM(U12:W12)</f>
        <v>674730</v>
      </c>
      <c r="V11" s="603">
        <f>SUM(V12:X12)</f>
        <v>6261365</v>
      </c>
      <c r="W11" s="604"/>
      <c r="X11" s="325">
        <f>X12</f>
        <v>5717000</v>
      </c>
      <c r="Y11" s="603">
        <f>SUM(Y12:AE12)</f>
        <v>579114</v>
      </c>
      <c r="Z11" s="603"/>
      <c r="AA11" s="603"/>
      <c r="AB11" s="603"/>
      <c r="AC11" s="603"/>
      <c r="AD11" s="603"/>
      <c r="AE11" s="604"/>
      <c r="AF11" s="280"/>
      <c r="AG11" s="602">
        <f>SUM(AG12:AI12)</f>
        <v>674730</v>
      </c>
      <c r="AH11" s="603">
        <f>SUM(AH12:AJ12)</f>
        <v>6288365</v>
      </c>
      <c r="AI11" s="604"/>
      <c r="AJ11" s="325">
        <f>AJ12</f>
        <v>5744000</v>
      </c>
      <c r="AK11" s="603">
        <f>SUM(AK12:AQ12)</f>
        <v>579114</v>
      </c>
      <c r="AL11" s="603"/>
      <c r="AM11" s="603"/>
      <c r="AN11" s="603"/>
      <c r="AO11" s="603"/>
      <c r="AP11" s="603"/>
      <c r="AQ11" s="604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25">
      <c r="A12" s="235"/>
      <c r="B12" s="584" t="str">
        <f>'1. Sažetak'!B6:E6</f>
        <v>OSNOVNA ŠKOLA KNEGINEC GORNJI</v>
      </c>
      <c r="C12" s="584"/>
      <c r="D12" s="584"/>
      <c r="E12" s="584"/>
      <c r="F12" s="584"/>
      <c r="G12" s="584"/>
      <c r="H12" s="132">
        <f>SUM(I12:S12)</f>
        <v>6943844</v>
      </c>
      <c r="I12" s="133">
        <f t="shared" ref="I12:S12" si="0">I121+I54+I16+I158</f>
        <v>130365</v>
      </c>
      <c r="J12" s="310">
        <f t="shared" si="0"/>
        <v>504000</v>
      </c>
      <c r="K12" s="134">
        <f t="shared" si="0"/>
        <v>40365</v>
      </c>
      <c r="L12" s="326">
        <f t="shared" si="0"/>
        <v>5690000</v>
      </c>
      <c r="M12" s="135">
        <f t="shared" si="0"/>
        <v>4000</v>
      </c>
      <c r="N12" s="136">
        <f t="shared" si="0"/>
        <v>330000</v>
      </c>
      <c r="O12" s="136">
        <f t="shared" si="0"/>
        <v>24114</v>
      </c>
      <c r="P12" s="136">
        <f t="shared" si="0"/>
        <v>221000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5">
        <f>SUM(U12:AE12)</f>
        <v>6970844</v>
      </c>
      <c r="U12" s="133">
        <f t="shared" ref="U12:AE12" si="1">U121+U54+U16+U158</f>
        <v>130365</v>
      </c>
      <c r="V12" s="310">
        <f t="shared" si="1"/>
        <v>504000</v>
      </c>
      <c r="W12" s="134">
        <f t="shared" si="1"/>
        <v>40365</v>
      </c>
      <c r="X12" s="326">
        <f t="shared" si="1"/>
        <v>5717000</v>
      </c>
      <c r="Y12" s="135">
        <f t="shared" si="1"/>
        <v>4000</v>
      </c>
      <c r="Z12" s="136">
        <f t="shared" si="1"/>
        <v>330000</v>
      </c>
      <c r="AA12" s="136">
        <f t="shared" si="1"/>
        <v>24114</v>
      </c>
      <c r="AB12" s="136">
        <f t="shared" si="1"/>
        <v>221000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1">
        <f>SUM(AG12:AQ12)</f>
        <v>6997844</v>
      </c>
      <c r="AG12" s="133">
        <f t="shared" ref="AG12:AQ12" si="2">AG121+AG54+AG16+AG158</f>
        <v>130365</v>
      </c>
      <c r="AH12" s="310">
        <f t="shared" si="2"/>
        <v>504000</v>
      </c>
      <c r="AI12" s="134">
        <f t="shared" si="2"/>
        <v>40365</v>
      </c>
      <c r="AJ12" s="326">
        <f t="shared" si="2"/>
        <v>5744000</v>
      </c>
      <c r="AK12" s="135">
        <f t="shared" si="2"/>
        <v>4000</v>
      </c>
      <c r="AL12" s="136">
        <f t="shared" si="2"/>
        <v>330000</v>
      </c>
      <c r="AM12" s="136">
        <f t="shared" si="2"/>
        <v>24114</v>
      </c>
      <c r="AN12" s="136">
        <f t="shared" si="2"/>
        <v>221000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5" x14ac:dyDescent="0.25">
      <c r="A13" s="597" t="s">
        <v>85</v>
      </c>
      <c r="B13" s="598"/>
      <c r="C13" s="598"/>
      <c r="D13" s="598"/>
      <c r="E13" s="598"/>
      <c r="F13" s="598"/>
      <c r="G13" s="59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25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25">
      <c r="A15" s="600" t="s">
        <v>73</v>
      </c>
      <c r="B15" s="601"/>
      <c r="C15" s="601"/>
      <c r="D15" s="601"/>
      <c r="E15" s="601"/>
      <c r="F15" s="601"/>
      <c r="G15" s="60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25">
      <c r="A16" s="558" t="s">
        <v>100</v>
      </c>
      <c r="B16" s="559"/>
      <c r="C16" s="559"/>
      <c r="D16" s="580" t="s">
        <v>101</v>
      </c>
      <c r="E16" s="580"/>
      <c r="F16" s="580"/>
      <c r="G16" s="581"/>
      <c r="H16" s="97">
        <f>SUM(I16:S16)</f>
        <v>104844</v>
      </c>
      <c r="I16" s="98">
        <f>I17+I42</f>
        <v>40365</v>
      </c>
      <c r="J16" s="312">
        <f t="shared" ref="J16:S16" si="3">J17+J42</f>
        <v>0</v>
      </c>
      <c r="K16" s="127">
        <f t="shared" si="3"/>
        <v>40365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24114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104844</v>
      </c>
      <c r="U16" s="98">
        <f t="shared" ref="U16:AE16" si="5">U17+U42</f>
        <v>40365</v>
      </c>
      <c r="V16" s="312">
        <f t="shared" si="5"/>
        <v>0</v>
      </c>
      <c r="W16" s="127">
        <f t="shared" si="5"/>
        <v>40365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24114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104844</v>
      </c>
      <c r="AG16" s="98">
        <f t="shared" ref="AG16:AQ16" si="7">AG17+AG42</f>
        <v>40365</v>
      </c>
      <c r="AH16" s="312">
        <f t="shared" si="7"/>
        <v>0</v>
      </c>
      <c r="AI16" s="127">
        <f t="shared" si="7"/>
        <v>40365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24114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1" t="s">
        <v>142</v>
      </c>
      <c r="AU16" s="551"/>
      <c r="AV16" s="551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52" t="s">
        <v>124</v>
      </c>
      <c r="B17" s="553"/>
      <c r="C17" s="553"/>
      <c r="D17" s="554" t="s">
        <v>150</v>
      </c>
      <c r="E17" s="554"/>
      <c r="F17" s="554"/>
      <c r="G17" s="555"/>
      <c r="H17" s="83">
        <f>SUM(I17:S17)</f>
        <v>24114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24114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24114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24114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24114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24114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170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25">
      <c r="A18" s="239">
        <v>3</v>
      </c>
      <c r="B18" s="68"/>
      <c r="C18" s="90"/>
      <c r="D18" s="543" t="s">
        <v>16</v>
      </c>
      <c r="E18" s="543"/>
      <c r="F18" s="543"/>
      <c r="G18" s="544"/>
      <c r="H18" s="75">
        <f t="shared" ref="H18:H39" si="15">SUM(I18:S18)</f>
        <v>24114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24114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24114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24114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24114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24114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4660500</v>
      </c>
      <c r="AU18" s="200">
        <f>SUMIFS($T$16:$T$163,$C$16:$C$163,$AS18)</f>
        <v>4683500</v>
      </c>
      <c r="AV18" s="200">
        <f>SUMIFS($AF$16:$AF$163,$C$16:$C$163,$AS18)</f>
        <v>4706500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25">
      <c r="A19" s="549">
        <v>31</v>
      </c>
      <c r="B19" s="550"/>
      <c r="C19" s="90"/>
      <c r="D19" s="543" t="s">
        <v>0</v>
      </c>
      <c r="E19" s="543"/>
      <c r="F19" s="543"/>
      <c r="G19" s="544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208500</v>
      </c>
      <c r="AU19" s="200">
        <f>SUMIFS($T$16:$T$163,$C$16:$C$163,$AS19)</f>
        <v>208500</v>
      </c>
      <c r="AV19" s="200">
        <f>SUMIFS($AF$16:$AF$163,$C$16:$C$163,$AS19)</f>
        <v>208500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5" t="s">
        <v>1</v>
      </c>
      <c r="E20" s="545"/>
      <c r="F20" s="545"/>
      <c r="G20" s="545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802890</v>
      </c>
      <c r="AU20" s="200">
        <f>SUMIFS($T$16:$T$163,$C$16:$C$163,$AS20)</f>
        <v>806890</v>
      </c>
      <c r="AV20" s="200">
        <f>SUMIFS($AF$16:$AF$163,$C$16:$C$163,$AS20)</f>
        <v>810890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41"/>
      <c r="B21" s="185"/>
      <c r="C21" s="185">
        <v>312</v>
      </c>
      <c r="D21" s="545" t="s">
        <v>2</v>
      </c>
      <c r="E21" s="545"/>
      <c r="F21" s="545"/>
      <c r="G21" s="546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5" t="s">
        <v>3</v>
      </c>
      <c r="E22" s="545"/>
      <c r="F22" s="545"/>
      <c r="G22" s="545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300340</v>
      </c>
      <c r="AU22" s="200">
        <f>SUMIFS($T$16:$T$163,$C$16:$C$163,$AS22)</f>
        <v>300340</v>
      </c>
      <c r="AV22" s="200">
        <f>SUMIFS($AF$16:$AF$163,$C$16:$C$163,$AS22)</f>
        <v>300340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49">
        <v>32</v>
      </c>
      <c r="B23" s="550"/>
      <c r="C23" s="90"/>
      <c r="D23" s="543" t="s">
        <v>4</v>
      </c>
      <c r="E23" s="543"/>
      <c r="F23" s="543"/>
      <c r="G23" s="544"/>
      <c r="H23" s="75">
        <f t="shared" si="15"/>
        <v>24114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24114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24114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24114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24114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24114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684114</v>
      </c>
      <c r="AU23" s="200">
        <f>SUMIFS($T$16:$T$163,$C$16:$C$163,$AS23)</f>
        <v>660000</v>
      </c>
      <c r="AV23" s="200">
        <f>SUMIFS($AF$16:$AF$163,$C$16:$C$163,$AS23)</f>
        <v>684114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5" t="s">
        <v>5</v>
      </c>
      <c r="E24" s="545"/>
      <c r="F24" s="545"/>
      <c r="G24" s="545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124200</v>
      </c>
      <c r="AU24" s="200">
        <f>SUMIFS($T$16:$T$163,$C$16:$C$163,$AS24)</f>
        <v>124200</v>
      </c>
      <c r="AV24" s="200">
        <f>SUMIFS($AF$16:$AF$163,$C$16:$C$163,$AS24)</f>
        <v>124200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41"/>
      <c r="B25" s="185"/>
      <c r="C25" s="185">
        <v>322</v>
      </c>
      <c r="D25" s="545" t="s">
        <v>6</v>
      </c>
      <c r="E25" s="545"/>
      <c r="F25" s="545"/>
      <c r="G25" s="545"/>
      <c r="H25" s="76">
        <f t="shared" si="15"/>
        <v>24114</v>
      </c>
      <c r="I25" s="80"/>
      <c r="J25" s="94"/>
      <c r="K25" s="82" t="s">
        <v>295</v>
      </c>
      <c r="L25" s="331"/>
      <c r="M25" s="123"/>
      <c r="N25" s="81"/>
      <c r="O25" s="81">
        <v>24114</v>
      </c>
      <c r="P25" s="81"/>
      <c r="Q25" s="81"/>
      <c r="R25" s="81"/>
      <c r="S25" s="82"/>
      <c r="T25" s="263">
        <f t="shared" si="17"/>
        <v>0</v>
      </c>
      <c r="U25" s="248"/>
      <c r="V25" s="253"/>
      <c r="W25" s="249" t="s">
        <v>295</v>
      </c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24114</v>
      </c>
      <c r="AG25" s="248"/>
      <c r="AH25" s="253"/>
      <c r="AI25" s="249"/>
      <c r="AJ25" s="333"/>
      <c r="AK25" s="250"/>
      <c r="AL25" s="251"/>
      <c r="AM25" s="251">
        <v>24114</v>
      </c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8000</v>
      </c>
      <c r="AU25" s="200">
        <f>SUMIFS($T$16:$T$163,$C$16:$C$163,$AS25)</f>
        <v>8000</v>
      </c>
      <c r="AV25" s="200">
        <f>SUMIFS($AF$16:$AF$163,$C$16:$C$163,$AS25)</f>
        <v>8000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41"/>
      <c r="B26" s="185"/>
      <c r="C26" s="185">
        <v>323</v>
      </c>
      <c r="D26" s="545" t="s">
        <v>7</v>
      </c>
      <c r="E26" s="545"/>
      <c r="F26" s="545"/>
      <c r="G26" s="545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44300</v>
      </c>
      <c r="AU26" s="200">
        <f>SUMIFS($T$16:$T$163,$C$16:$C$163,$AS26)</f>
        <v>68414</v>
      </c>
      <c r="AV26" s="200">
        <f>SUMIFS($AF$16:$AF$163,$C$16:$C$163,$AS26)</f>
        <v>44300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41"/>
      <c r="B27" s="185"/>
      <c r="C27" s="185">
        <v>329</v>
      </c>
      <c r="D27" s="545" t="s">
        <v>8</v>
      </c>
      <c r="E27" s="545"/>
      <c r="F27" s="545"/>
      <c r="G27" s="546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24114</v>
      </c>
      <c r="U27" s="248"/>
      <c r="V27" s="253"/>
      <c r="W27" s="249"/>
      <c r="X27" s="333"/>
      <c r="Y27" s="250"/>
      <c r="Z27" s="251"/>
      <c r="AA27" s="251">
        <v>24114</v>
      </c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9">
        <v>36</v>
      </c>
      <c r="B28" s="550"/>
      <c r="C28" s="90"/>
      <c r="D28" s="543" t="s">
        <v>277</v>
      </c>
      <c r="E28" s="543"/>
      <c r="F28" s="543"/>
      <c r="G28" s="544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5" t="s">
        <v>201</v>
      </c>
      <c r="E29" s="545"/>
      <c r="F29" s="545"/>
      <c r="G29" s="546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6000</v>
      </c>
      <c r="AU29" s="200">
        <f>SUMIFS($T$16:$T$163,$C$16:$C$163,$AS29)</f>
        <v>6000</v>
      </c>
      <c r="AV29" s="200">
        <f>SUMIFS($AF$16:$AF$163,$C$16:$C$163,$AS29)</f>
        <v>6000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25">
      <c r="A30" s="239">
        <v>4</v>
      </c>
      <c r="B30" s="66"/>
      <c r="C30" s="66"/>
      <c r="D30" s="556" t="s">
        <v>17</v>
      </c>
      <c r="E30" s="556"/>
      <c r="F30" s="556"/>
      <c r="G30" s="557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25">
      <c r="A31" s="549">
        <v>42</v>
      </c>
      <c r="B31" s="550"/>
      <c r="C31" s="219"/>
      <c r="D31" s="543" t="s">
        <v>45</v>
      </c>
      <c r="E31" s="543"/>
      <c r="F31" s="543"/>
      <c r="G31" s="544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5" t="s">
        <v>72</v>
      </c>
      <c r="E32" s="545"/>
      <c r="F32" s="545"/>
      <c r="G32" s="545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5" x14ac:dyDescent="0.25">
      <c r="A33" s="241"/>
      <c r="B33" s="185"/>
      <c r="C33" s="185">
        <v>422</v>
      </c>
      <c r="D33" s="545" t="s">
        <v>11</v>
      </c>
      <c r="E33" s="545"/>
      <c r="F33" s="545"/>
      <c r="G33" s="546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5" x14ac:dyDescent="0.25">
      <c r="A34" s="241"/>
      <c r="B34" s="185"/>
      <c r="C34" s="185">
        <v>423</v>
      </c>
      <c r="D34" s="545" t="s">
        <v>92</v>
      </c>
      <c r="E34" s="545"/>
      <c r="F34" s="545"/>
      <c r="G34" s="546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5" t="s">
        <v>46</v>
      </c>
      <c r="E35" s="545"/>
      <c r="F35" s="545"/>
      <c r="G35" s="546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5" x14ac:dyDescent="0.25">
      <c r="A36" s="241"/>
      <c r="B36" s="185"/>
      <c r="C36" s="185">
        <v>426</v>
      </c>
      <c r="D36" s="545" t="s">
        <v>88</v>
      </c>
      <c r="E36" s="545"/>
      <c r="F36" s="545"/>
      <c r="G36" s="546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15000</v>
      </c>
      <c r="AU36" s="200">
        <f>SUMIFS($T$16:$T$163,$C$16:$C$163,$AS36)</f>
        <v>15000</v>
      </c>
      <c r="AV36" s="200">
        <f>SUMIFS($AF$16:$AF$163,$C$16:$C$163,$AS36)</f>
        <v>15000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25">
      <c r="A37" s="497">
        <v>45</v>
      </c>
      <c r="B37" s="498"/>
      <c r="C37" s="87"/>
      <c r="D37" s="499" t="s">
        <v>89</v>
      </c>
      <c r="E37" s="499"/>
      <c r="F37" s="499"/>
      <c r="G37" s="49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5" t="s">
        <v>90</v>
      </c>
      <c r="E38" s="545"/>
      <c r="F38" s="545"/>
      <c r="G38" s="545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90000</v>
      </c>
      <c r="AU38" s="200">
        <f>SUMIFS($T$16:$T$163,$C$16:$C$163,$AS38)</f>
        <v>90000</v>
      </c>
      <c r="AV38" s="200">
        <f>SUMIFS($AF$16:$AF$163,$C$16:$C$163,$AS38)</f>
        <v>90000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x14ac:dyDescent="0.25">
      <c r="A39" s="241"/>
      <c r="B39" s="185"/>
      <c r="C39" s="185">
        <v>452</v>
      </c>
      <c r="D39" s="545" t="s">
        <v>94</v>
      </c>
      <c r="E39" s="545"/>
      <c r="F39" s="545"/>
      <c r="G39" s="545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613" t="s">
        <v>154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U40" s="613" t="s">
        <v>154</v>
      </c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G40" s="613" t="s">
        <v>154</v>
      </c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25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25">
      <c r="A42" s="552" t="s">
        <v>158</v>
      </c>
      <c r="B42" s="553"/>
      <c r="C42" s="553"/>
      <c r="D42" s="554" t="s">
        <v>157</v>
      </c>
      <c r="E42" s="554"/>
      <c r="F42" s="554"/>
      <c r="G42" s="555"/>
      <c r="H42" s="83">
        <f>SUM(I42:S42)</f>
        <v>80730</v>
      </c>
      <c r="I42" s="84">
        <f>I43</f>
        <v>40365</v>
      </c>
      <c r="J42" s="313">
        <f t="shared" ref="J42:S42" si="94">J43</f>
        <v>0</v>
      </c>
      <c r="K42" s="86">
        <f t="shared" si="94"/>
        <v>40365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80730</v>
      </c>
      <c r="U42" s="84">
        <f t="shared" ref="U42:AE42" si="95">U43</f>
        <v>40365</v>
      </c>
      <c r="V42" s="313">
        <f t="shared" si="95"/>
        <v>0</v>
      </c>
      <c r="W42" s="86">
        <f t="shared" si="95"/>
        <v>40365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80730</v>
      </c>
      <c r="AG42" s="84">
        <f t="shared" ref="AG42:AQ42" si="96">AG43</f>
        <v>40365</v>
      </c>
      <c r="AH42" s="313">
        <f t="shared" si="96"/>
        <v>0</v>
      </c>
      <c r="AI42" s="86">
        <f t="shared" si="96"/>
        <v>40365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25">
      <c r="A43" s="307">
        <v>3</v>
      </c>
      <c r="B43" s="68"/>
      <c r="C43" s="90"/>
      <c r="D43" s="543" t="s">
        <v>16</v>
      </c>
      <c r="E43" s="543"/>
      <c r="F43" s="543"/>
      <c r="G43" s="544"/>
      <c r="H43" s="75">
        <f t="shared" ref="H43:H50" si="97">SUM(I43:S43)</f>
        <v>80730</v>
      </c>
      <c r="I43" s="77">
        <f>I44+I48</f>
        <v>40365</v>
      </c>
      <c r="J43" s="61">
        <f t="shared" ref="J43:S43" si="98">J44+J48</f>
        <v>0</v>
      </c>
      <c r="K43" s="79">
        <f t="shared" si="98"/>
        <v>40365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80730</v>
      </c>
      <c r="U43" s="77">
        <f t="shared" ref="U43:AE43" si="101">U44+U48</f>
        <v>40365</v>
      </c>
      <c r="V43" s="61">
        <f t="shared" si="101"/>
        <v>0</v>
      </c>
      <c r="W43" s="79">
        <f t="shared" si="101"/>
        <v>40365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80730</v>
      </c>
      <c r="AG43" s="77">
        <f t="shared" ref="AG43:AQ43" si="104">AG44+AG48</f>
        <v>40365</v>
      </c>
      <c r="AH43" s="61">
        <f t="shared" si="104"/>
        <v>0</v>
      </c>
      <c r="AI43" s="79">
        <f t="shared" si="104"/>
        <v>40365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25">
      <c r="A44" s="549">
        <v>31</v>
      </c>
      <c r="B44" s="550"/>
      <c r="C44" s="90"/>
      <c r="D44" s="543" t="s">
        <v>0</v>
      </c>
      <c r="E44" s="543"/>
      <c r="F44" s="543"/>
      <c r="G44" s="544"/>
      <c r="H44" s="75">
        <f t="shared" si="97"/>
        <v>72390</v>
      </c>
      <c r="I44" s="77">
        <f>SUM(I45:I47)</f>
        <v>36195</v>
      </c>
      <c r="J44" s="61">
        <f t="shared" ref="J44:S44" si="106">SUM(J45:J47)</f>
        <v>0</v>
      </c>
      <c r="K44" s="79">
        <f t="shared" si="106"/>
        <v>36195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72390</v>
      </c>
      <c r="U44" s="77">
        <f t="shared" ref="U44:AE44" si="108">SUM(U45:U47)</f>
        <v>36195</v>
      </c>
      <c r="V44" s="61">
        <f t="shared" si="108"/>
        <v>0</v>
      </c>
      <c r="W44" s="79">
        <f t="shared" si="108"/>
        <v>36195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72390</v>
      </c>
      <c r="AG44" s="77">
        <f t="shared" ref="AG44:AQ44" si="110">SUM(AG45:AG47)</f>
        <v>36195</v>
      </c>
      <c r="AH44" s="61">
        <f t="shared" si="110"/>
        <v>0</v>
      </c>
      <c r="AI44" s="79">
        <f t="shared" si="110"/>
        <v>36195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5" t="s">
        <v>1</v>
      </c>
      <c r="E45" s="545"/>
      <c r="F45" s="545"/>
      <c r="G45" s="545"/>
      <c r="H45" s="76">
        <f t="shared" si="97"/>
        <v>57500</v>
      </c>
      <c r="I45" s="80">
        <v>28750</v>
      </c>
      <c r="J45" s="94"/>
      <c r="K45" s="82">
        <v>28750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57500</v>
      </c>
      <c r="U45" s="248">
        <v>28750</v>
      </c>
      <c r="V45" s="253"/>
      <c r="W45" s="249">
        <v>28750</v>
      </c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57500</v>
      </c>
      <c r="AG45" s="248">
        <v>28750</v>
      </c>
      <c r="AH45" s="253"/>
      <c r="AI45" s="249">
        <v>28750</v>
      </c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25">
      <c r="A46" s="241"/>
      <c r="B46" s="185"/>
      <c r="C46" s="185">
        <v>312</v>
      </c>
      <c r="D46" s="545" t="s">
        <v>2</v>
      </c>
      <c r="E46" s="545"/>
      <c r="F46" s="545"/>
      <c r="G46" s="546"/>
      <c r="H46" s="76">
        <f t="shared" si="97"/>
        <v>5000</v>
      </c>
      <c r="I46" s="80">
        <v>2500</v>
      </c>
      <c r="J46" s="94"/>
      <c r="K46" s="82">
        <v>2500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5000</v>
      </c>
      <c r="U46" s="248">
        <v>2500</v>
      </c>
      <c r="V46" s="253"/>
      <c r="W46" s="249">
        <v>2500</v>
      </c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5000</v>
      </c>
      <c r="AG46" s="248">
        <v>2500</v>
      </c>
      <c r="AH46" s="253"/>
      <c r="AI46" s="249">
        <v>2500</v>
      </c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136</v>
      </c>
      <c r="AT46" s="130">
        <f>SUM(AT18:AT45)</f>
        <v>6943844</v>
      </c>
      <c r="AU46" s="130">
        <f>SUM(AU18:AU45)</f>
        <v>6970844</v>
      </c>
      <c r="AV46" s="130">
        <f>SUM(AV18:AV45)</f>
        <v>6997844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5" t="s">
        <v>3</v>
      </c>
      <c r="E47" s="545"/>
      <c r="F47" s="545"/>
      <c r="G47" s="545"/>
      <c r="H47" s="76">
        <f t="shared" si="97"/>
        <v>9890</v>
      </c>
      <c r="I47" s="80">
        <v>4945</v>
      </c>
      <c r="J47" s="94"/>
      <c r="K47" s="82">
        <v>4945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9890</v>
      </c>
      <c r="U47" s="248">
        <v>4945</v>
      </c>
      <c r="V47" s="253"/>
      <c r="W47" s="249">
        <v>4945</v>
      </c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9890</v>
      </c>
      <c r="AG47" s="248">
        <v>4945</v>
      </c>
      <c r="AH47" s="253"/>
      <c r="AI47" s="249">
        <v>4945</v>
      </c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25">
      <c r="A48" s="549">
        <v>32</v>
      </c>
      <c r="B48" s="550"/>
      <c r="C48" s="90"/>
      <c r="D48" s="543" t="s">
        <v>4</v>
      </c>
      <c r="E48" s="543"/>
      <c r="F48" s="543"/>
      <c r="G48" s="544"/>
      <c r="H48" s="75">
        <f t="shared" si="97"/>
        <v>8340</v>
      </c>
      <c r="I48" s="77">
        <f>SUM(I49:I52)</f>
        <v>4170</v>
      </c>
      <c r="J48" s="61">
        <f>SUM(J49:J52)</f>
        <v>0</v>
      </c>
      <c r="K48" s="79">
        <f t="shared" ref="K48:S48" si="112">SUM(K49:K52)</f>
        <v>4170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8340</v>
      </c>
      <c r="U48" s="77">
        <f t="shared" ref="U48:AE48" si="114">SUM(U49:U52)</f>
        <v>4170</v>
      </c>
      <c r="V48" s="61">
        <f t="shared" si="114"/>
        <v>0</v>
      </c>
      <c r="W48" s="79">
        <f t="shared" si="114"/>
        <v>4170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8340</v>
      </c>
      <c r="AG48" s="77">
        <f t="shared" ref="AG48:AQ48" si="116">SUM(AG49:AG52)</f>
        <v>4170</v>
      </c>
      <c r="AH48" s="61">
        <f t="shared" si="116"/>
        <v>0</v>
      </c>
      <c r="AI48" s="79">
        <f t="shared" si="116"/>
        <v>4170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5" t="s">
        <v>5</v>
      </c>
      <c r="E49" s="545"/>
      <c r="F49" s="545"/>
      <c r="G49" s="545"/>
      <c r="H49" s="76">
        <f t="shared" si="97"/>
        <v>8340</v>
      </c>
      <c r="I49" s="80">
        <v>4170</v>
      </c>
      <c r="J49" s="94"/>
      <c r="K49" s="82">
        <v>4170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8340</v>
      </c>
      <c r="U49" s="248">
        <v>4170</v>
      </c>
      <c r="V49" s="253"/>
      <c r="W49" s="249">
        <v>4170</v>
      </c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8340</v>
      </c>
      <c r="AG49" s="248">
        <v>4170</v>
      </c>
      <c r="AH49" s="253"/>
      <c r="AI49" s="249">
        <v>4170</v>
      </c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1"/>
      <c r="B50" s="185"/>
      <c r="C50" s="185">
        <v>322</v>
      </c>
      <c r="D50" s="545" t="s">
        <v>6</v>
      </c>
      <c r="E50" s="545"/>
      <c r="F50" s="545"/>
      <c r="G50" s="545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1"/>
      <c r="B51" s="185"/>
      <c r="C51" s="185">
        <v>323</v>
      </c>
      <c r="D51" s="545" t="s">
        <v>7</v>
      </c>
      <c r="E51" s="545"/>
      <c r="F51" s="545"/>
      <c r="G51" s="545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25">
      <c r="A52" s="241"/>
      <c r="B52" s="185"/>
      <c r="C52" s="185">
        <v>329</v>
      </c>
      <c r="D52" s="545" t="s">
        <v>8</v>
      </c>
      <c r="E52" s="545"/>
      <c r="F52" s="545"/>
      <c r="G52" s="546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25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25">
      <c r="A54" s="558" t="s">
        <v>125</v>
      </c>
      <c r="B54" s="559"/>
      <c r="C54" s="559"/>
      <c r="D54" s="580" t="s">
        <v>126</v>
      </c>
      <c r="E54" s="580"/>
      <c r="F54" s="580"/>
      <c r="G54" s="581"/>
      <c r="H54" s="97">
        <f>SUM(I54:S54)</f>
        <v>311000</v>
      </c>
      <c r="I54" s="98">
        <f t="shared" ref="I54:S54" si="121">I55+I75+I87+I99+I108</f>
        <v>90000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0</v>
      </c>
      <c r="N54" s="99">
        <f t="shared" si="121"/>
        <v>0</v>
      </c>
      <c r="O54" s="99">
        <f t="shared" si="121"/>
        <v>0</v>
      </c>
      <c r="P54" s="99">
        <f t="shared" si="121"/>
        <v>221000</v>
      </c>
      <c r="Q54" s="99">
        <f t="shared" si="121"/>
        <v>0</v>
      </c>
      <c r="R54" s="99">
        <f t="shared" si="121"/>
        <v>0</v>
      </c>
      <c r="S54" s="127">
        <f t="shared" si="121"/>
        <v>0</v>
      </c>
      <c r="T54" s="269">
        <f>SUM(U54:AE54)</f>
        <v>311000</v>
      </c>
      <c r="U54" s="98">
        <f t="shared" ref="U54:AE54" si="122">U55+U75+U87+U99+U108</f>
        <v>90000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0</v>
      </c>
      <c r="Z54" s="99">
        <f t="shared" si="122"/>
        <v>0</v>
      </c>
      <c r="AA54" s="99">
        <f t="shared" si="122"/>
        <v>0</v>
      </c>
      <c r="AB54" s="99">
        <f t="shared" si="122"/>
        <v>221000</v>
      </c>
      <c r="AC54" s="99">
        <f t="shared" si="122"/>
        <v>0</v>
      </c>
      <c r="AD54" s="99">
        <f t="shared" si="122"/>
        <v>0</v>
      </c>
      <c r="AE54" s="127">
        <f t="shared" si="122"/>
        <v>0</v>
      </c>
      <c r="AF54" s="283">
        <f>SUM(AG54:AQ54)</f>
        <v>311000</v>
      </c>
      <c r="AG54" s="98">
        <f t="shared" ref="AG54:AQ54" si="123">AG55+AG75+AG87+AG99+AG108</f>
        <v>90000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0</v>
      </c>
      <c r="AL54" s="99">
        <f t="shared" si="123"/>
        <v>0</v>
      </c>
      <c r="AM54" s="99">
        <f t="shared" si="123"/>
        <v>0</v>
      </c>
      <c r="AN54" s="99">
        <f t="shared" si="123"/>
        <v>221000</v>
      </c>
      <c r="AO54" s="99">
        <f t="shared" si="123"/>
        <v>0</v>
      </c>
      <c r="AP54" s="99">
        <f t="shared" si="123"/>
        <v>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52" t="s">
        <v>65</v>
      </c>
      <c r="B55" s="553"/>
      <c r="C55" s="553"/>
      <c r="D55" s="554" t="s">
        <v>132</v>
      </c>
      <c r="E55" s="554"/>
      <c r="F55" s="554"/>
      <c r="G55" s="555"/>
      <c r="H55" s="83">
        <f>SUM(I55:S55)</f>
        <v>113000</v>
      </c>
      <c r="I55" s="84">
        <f t="shared" ref="I55:S55" si="124">I56+I65</f>
        <v>90000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0</v>
      </c>
      <c r="N55" s="85">
        <f t="shared" si="124"/>
        <v>0</v>
      </c>
      <c r="O55" s="85">
        <f t="shared" ref="O55" si="126">O56+O65</f>
        <v>0</v>
      </c>
      <c r="P55" s="85">
        <f t="shared" si="124"/>
        <v>23000</v>
      </c>
      <c r="Q55" s="85">
        <f t="shared" si="124"/>
        <v>0</v>
      </c>
      <c r="R55" s="85">
        <f t="shared" si="124"/>
        <v>0</v>
      </c>
      <c r="S55" s="86">
        <f t="shared" si="124"/>
        <v>0</v>
      </c>
      <c r="T55" s="268">
        <f>SUM(U55:AE55)</f>
        <v>113000</v>
      </c>
      <c r="U55" s="84">
        <f t="shared" ref="U55:AE55" si="127">U56+U65</f>
        <v>90000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23000</v>
      </c>
      <c r="AC55" s="85">
        <f t="shared" si="127"/>
        <v>0</v>
      </c>
      <c r="AD55" s="85">
        <f t="shared" si="127"/>
        <v>0</v>
      </c>
      <c r="AE55" s="86">
        <f t="shared" si="127"/>
        <v>0</v>
      </c>
      <c r="AF55" s="284">
        <f>SUM(AG55:AQ55)</f>
        <v>113000</v>
      </c>
      <c r="AG55" s="84">
        <f t="shared" ref="AG55:AQ55" si="130">AG56+AG65</f>
        <v>90000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23000</v>
      </c>
      <c r="AO55" s="85">
        <f t="shared" si="130"/>
        <v>0</v>
      </c>
      <c r="AP55" s="85">
        <f t="shared" si="130"/>
        <v>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25">
      <c r="A56" s="239">
        <v>3</v>
      </c>
      <c r="B56" s="68"/>
      <c r="C56" s="90"/>
      <c r="D56" s="543" t="s">
        <v>16</v>
      </c>
      <c r="E56" s="543"/>
      <c r="F56" s="543"/>
      <c r="G56" s="544"/>
      <c r="H56" s="75">
        <f t="shared" ref="H56:H59" si="133">SUM(I56:S56)</f>
        <v>8000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8000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8000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8000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8000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8000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25">
      <c r="A57" s="549">
        <v>32</v>
      </c>
      <c r="B57" s="550"/>
      <c r="C57" s="90"/>
      <c r="D57" s="543" t="s">
        <v>4</v>
      </c>
      <c r="E57" s="543"/>
      <c r="F57" s="543"/>
      <c r="G57" s="544"/>
      <c r="H57" s="75">
        <f t="shared" si="133"/>
        <v>8000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8000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8000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8000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8000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8000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5" t="s">
        <v>5</v>
      </c>
      <c r="E58" s="545"/>
      <c r="F58" s="545"/>
      <c r="G58" s="545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41"/>
      <c r="B59" s="185"/>
      <c r="C59" s="185">
        <v>322</v>
      </c>
      <c r="D59" s="545" t="s">
        <v>6</v>
      </c>
      <c r="E59" s="545"/>
      <c r="F59" s="545"/>
      <c r="G59" s="545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1"/>
      <c r="B60" s="185"/>
      <c r="C60" s="185">
        <v>323</v>
      </c>
      <c r="D60" s="545" t="s">
        <v>7</v>
      </c>
      <c r="E60" s="545"/>
      <c r="F60" s="545"/>
      <c r="G60" s="545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5" t="s">
        <v>93</v>
      </c>
      <c r="E61" s="545"/>
      <c r="F61" s="545"/>
      <c r="G61" s="545"/>
      <c r="H61" s="76">
        <f t="shared" ref="H61" si="150">SUM(I61:S61)</f>
        <v>8000</v>
      </c>
      <c r="I61" s="80"/>
      <c r="J61" s="94"/>
      <c r="K61" s="82"/>
      <c r="L61" s="331"/>
      <c r="M61" s="123"/>
      <c r="N61" s="81"/>
      <c r="O61" s="81"/>
      <c r="P61" s="81">
        <v>8000</v>
      </c>
      <c r="Q61" s="81"/>
      <c r="R61" s="81"/>
      <c r="S61" s="82"/>
      <c r="T61" s="263">
        <f t="shared" ref="T61:T65" si="151">SUM(U61:AE61)</f>
        <v>8000</v>
      </c>
      <c r="U61" s="248"/>
      <c r="V61" s="253"/>
      <c r="W61" s="249"/>
      <c r="X61" s="333"/>
      <c r="Y61" s="250"/>
      <c r="Z61" s="251"/>
      <c r="AA61" s="251"/>
      <c r="AB61" s="251">
        <v>8000</v>
      </c>
      <c r="AC61" s="251"/>
      <c r="AD61" s="251"/>
      <c r="AE61" s="249"/>
      <c r="AF61" s="286">
        <f t="shared" ref="AF61:AF65" si="152">SUM(AG61:AQ61)</f>
        <v>8000</v>
      </c>
      <c r="AG61" s="248"/>
      <c r="AH61" s="253"/>
      <c r="AI61" s="249"/>
      <c r="AJ61" s="333"/>
      <c r="AK61" s="250"/>
      <c r="AL61" s="251"/>
      <c r="AM61" s="251"/>
      <c r="AN61" s="251">
        <v>8000</v>
      </c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25">
      <c r="A62" s="241"/>
      <c r="B62" s="185"/>
      <c r="C62" s="185">
        <v>329</v>
      </c>
      <c r="D62" s="545" t="s">
        <v>8</v>
      </c>
      <c r="E62" s="545"/>
      <c r="F62" s="545"/>
      <c r="G62" s="546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25">
      <c r="A63" s="549">
        <v>38</v>
      </c>
      <c r="B63" s="550"/>
      <c r="C63" s="90"/>
      <c r="D63" s="543" t="s">
        <v>152</v>
      </c>
      <c r="E63" s="543"/>
      <c r="F63" s="543"/>
      <c r="G63" s="544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5" t="s">
        <v>151</v>
      </c>
      <c r="E64" s="545"/>
      <c r="F64" s="545"/>
      <c r="G64" s="545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25">
      <c r="A65" s="239">
        <v>4</v>
      </c>
      <c r="B65" s="66"/>
      <c r="C65" s="66"/>
      <c r="D65" s="556" t="s">
        <v>17</v>
      </c>
      <c r="E65" s="556"/>
      <c r="F65" s="556"/>
      <c r="G65" s="557"/>
      <c r="H65" s="75">
        <f t="shared" si="153"/>
        <v>105000</v>
      </c>
      <c r="I65" s="77">
        <f t="shared" ref="I65:S65" si="157">I66+I70</f>
        <v>90000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15000</v>
      </c>
      <c r="Q65" s="78">
        <f t="shared" si="157"/>
        <v>0</v>
      </c>
      <c r="R65" s="78">
        <f t="shared" si="157"/>
        <v>0</v>
      </c>
      <c r="S65" s="79">
        <f t="shared" si="157"/>
        <v>0</v>
      </c>
      <c r="T65" s="255">
        <f t="shared" si="151"/>
        <v>105000</v>
      </c>
      <c r="U65" s="77">
        <f t="shared" ref="U65:AE65" si="158">U66+U70</f>
        <v>90000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15000</v>
      </c>
      <c r="AC65" s="78">
        <f t="shared" si="158"/>
        <v>0</v>
      </c>
      <c r="AD65" s="78">
        <f t="shared" si="158"/>
        <v>0</v>
      </c>
      <c r="AE65" s="79">
        <f t="shared" si="158"/>
        <v>0</v>
      </c>
      <c r="AF65" s="285">
        <f t="shared" si="152"/>
        <v>105000</v>
      </c>
      <c r="AG65" s="77">
        <f t="shared" ref="AG65:AQ65" si="159">AG66+AG70</f>
        <v>90000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15000</v>
      </c>
      <c r="AO65" s="78">
        <f t="shared" si="159"/>
        <v>0</v>
      </c>
      <c r="AP65" s="78">
        <f t="shared" si="159"/>
        <v>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25">
      <c r="A66" s="549">
        <v>42</v>
      </c>
      <c r="B66" s="550"/>
      <c r="C66" s="219"/>
      <c r="D66" s="543" t="s">
        <v>45</v>
      </c>
      <c r="E66" s="543"/>
      <c r="F66" s="543"/>
      <c r="G66" s="544"/>
      <c r="H66" s="75">
        <f>SUM(I66:S66)</f>
        <v>105000</v>
      </c>
      <c r="I66" s="77">
        <f t="shared" ref="I66:S66" si="160">SUM(I67:I69)</f>
        <v>90000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15000</v>
      </c>
      <c r="Q66" s="78">
        <f t="shared" si="160"/>
        <v>0</v>
      </c>
      <c r="R66" s="78">
        <f t="shared" si="160"/>
        <v>0</v>
      </c>
      <c r="S66" s="79">
        <f t="shared" si="160"/>
        <v>0</v>
      </c>
      <c r="T66" s="255">
        <f>SUM(U66:AE66)</f>
        <v>105000</v>
      </c>
      <c r="U66" s="77">
        <f t="shared" ref="U66:AE66" si="161">SUM(U67:U69)</f>
        <v>90000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15000</v>
      </c>
      <c r="AC66" s="78">
        <f t="shared" si="161"/>
        <v>0</v>
      </c>
      <c r="AD66" s="78">
        <f t="shared" si="161"/>
        <v>0</v>
      </c>
      <c r="AE66" s="79">
        <f t="shared" si="161"/>
        <v>0</v>
      </c>
      <c r="AF66" s="285">
        <f>SUM(AG66:AQ66)</f>
        <v>105000</v>
      </c>
      <c r="AG66" s="77">
        <f t="shared" ref="AG66:AQ66" si="162">SUM(AG67:AG69)</f>
        <v>90000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15000</v>
      </c>
      <c r="AO66" s="78">
        <f t="shared" si="162"/>
        <v>0</v>
      </c>
      <c r="AP66" s="78">
        <f t="shared" si="162"/>
        <v>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5" x14ac:dyDescent="0.25">
      <c r="A67" s="241"/>
      <c r="B67" s="185"/>
      <c r="C67" s="185">
        <v>422</v>
      </c>
      <c r="D67" s="545" t="s">
        <v>11</v>
      </c>
      <c r="E67" s="545"/>
      <c r="F67" s="545"/>
      <c r="G67" s="546"/>
      <c r="H67" s="76">
        <f>SUM(I67:S67)</f>
        <v>15000</v>
      </c>
      <c r="I67" s="80"/>
      <c r="J67" s="94"/>
      <c r="K67" s="82"/>
      <c r="L67" s="331"/>
      <c r="M67" s="123"/>
      <c r="N67" s="81"/>
      <c r="O67" s="81"/>
      <c r="P67" s="81">
        <v>15000</v>
      </c>
      <c r="Q67" s="81"/>
      <c r="R67" s="81"/>
      <c r="S67" s="82"/>
      <c r="T67" s="263">
        <f>SUM(U67:AE67)</f>
        <v>15000</v>
      </c>
      <c r="U67" s="248"/>
      <c r="V67" s="253"/>
      <c r="W67" s="249"/>
      <c r="X67" s="333"/>
      <c r="Y67" s="250"/>
      <c r="Z67" s="251"/>
      <c r="AA67" s="251"/>
      <c r="AB67" s="251">
        <v>15000</v>
      </c>
      <c r="AC67" s="251"/>
      <c r="AD67" s="251"/>
      <c r="AE67" s="249"/>
      <c r="AF67" s="286">
        <f>SUM(AG67:AQ67)</f>
        <v>15000</v>
      </c>
      <c r="AG67" s="248"/>
      <c r="AH67" s="253"/>
      <c r="AI67" s="249"/>
      <c r="AJ67" s="333"/>
      <c r="AK67" s="250"/>
      <c r="AL67" s="251"/>
      <c r="AM67" s="251"/>
      <c r="AN67" s="251">
        <v>15000</v>
      </c>
      <c r="AO67" s="251"/>
      <c r="AP67" s="251"/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41"/>
      <c r="B68" s="185"/>
      <c r="C68" s="185">
        <v>423</v>
      </c>
      <c r="D68" s="545" t="s">
        <v>92</v>
      </c>
      <c r="E68" s="545"/>
      <c r="F68" s="545"/>
      <c r="G68" s="546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5" t="s">
        <v>46</v>
      </c>
      <c r="E69" s="545"/>
      <c r="F69" s="545"/>
      <c r="G69" s="546"/>
      <c r="H69" s="76">
        <f t="shared" ref="H69:H72" si="163">SUM(I69:S69)</f>
        <v>90000</v>
      </c>
      <c r="I69" s="80">
        <v>90000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90000</v>
      </c>
      <c r="U69" s="248">
        <v>90000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90000</v>
      </c>
      <c r="AG69" s="248">
        <v>90000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497">
        <v>45</v>
      </c>
      <c r="B70" s="498"/>
      <c r="C70" s="87"/>
      <c r="D70" s="499" t="s">
        <v>89</v>
      </c>
      <c r="E70" s="499"/>
      <c r="F70" s="499"/>
      <c r="G70" s="499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5" t="s">
        <v>90</v>
      </c>
      <c r="E71" s="545"/>
      <c r="F71" s="545"/>
      <c r="G71" s="545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41"/>
      <c r="B72" s="185"/>
      <c r="C72" s="185">
        <v>452</v>
      </c>
      <c r="D72" s="545" t="s">
        <v>94</v>
      </c>
      <c r="E72" s="545"/>
      <c r="F72" s="545"/>
      <c r="G72" s="545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47" t="s">
        <v>128</v>
      </c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435"/>
      <c r="U73" s="547" t="s">
        <v>128</v>
      </c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G73" s="547" t="s">
        <v>128</v>
      </c>
      <c r="AH73" s="547"/>
      <c r="AI73" s="547"/>
      <c r="AJ73" s="547"/>
      <c r="AK73" s="547"/>
      <c r="AL73" s="547"/>
      <c r="AM73" s="547"/>
      <c r="AN73" s="547"/>
      <c r="AO73" s="547"/>
      <c r="AP73" s="547"/>
      <c r="AQ73" s="548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1"/>
      <c r="AT74" s="551"/>
      <c r="AU74" s="551"/>
      <c r="AV74" s="551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52" t="s">
        <v>65</v>
      </c>
      <c r="B75" s="553"/>
      <c r="C75" s="553"/>
      <c r="D75" s="554" t="s">
        <v>127</v>
      </c>
      <c r="E75" s="554"/>
      <c r="F75" s="554"/>
      <c r="G75" s="555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3" t="s">
        <v>16</v>
      </c>
      <c r="E76" s="543"/>
      <c r="F76" s="543"/>
      <c r="G76" s="544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9">
        <v>31</v>
      </c>
      <c r="B77" s="550"/>
      <c r="C77" s="90"/>
      <c r="D77" s="543" t="s">
        <v>0</v>
      </c>
      <c r="E77" s="543"/>
      <c r="F77" s="543"/>
      <c r="G77" s="544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5" t="s">
        <v>1</v>
      </c>
      <c r="E78" s="545"/>
      <c r="F78" s="545"/>
      <c r="G78" s="545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 t="s">
        <v>295</v>
      </c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 t="s">
        <v>295</v>
      </c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 t="s">
        <v>295</v>
      </c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5" t="s">
        <v>2</v>
      </c>
      <c r="E79" s="545"/>
      <c r="F79" s="545"/>
      <c r="G79" s="546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 t="s">
        <v>295</v>
      </c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 t="s">
        <v>295</v>
      </c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 t="s">
        <v>295</v>
      </c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5" t="s">
        <v>3</v>
      </c>
      <c r="E80" s="545"/>
      <c r="F80" s="545"/>
      <c r="G80" s="545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 t="s">
        <v>295</v>
      </c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 t="s">
        <v>295</v>
      </c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 t="s">
        <v>295</v>
      </c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9">
        <v>32</v>
      </c>
      <c r="B81" s="550"/>
      <c r="C81" s="90"/>
      <c r="D81" s="543" t="s">
        <v>4</v>
      </c>
      <c r="E81" s="543"/>
      <c r="F81" s="543"/>
      <c r="G81" s="544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5" t="s">
        <v>5</v>
      </c>
      <c r="E82" s="545"/>
      <c r="F82" s="545"/>
      <c r="G82" s="545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 t="s">
        <v>295</v>
      </c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 t="s">
        <v>295</v>
      </c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 t="s">
        <v>295</v>
      </c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5" t="s">
        <v>6</v>
      </c>
      <c r="E83" s="545"/>
      <c r="F83" s="545"/>
      <c r="G83" s="545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5" t="s">
        <v>7</v>
      </c>
      <c r="E84" s="545"/>
      <c r="F84" s="545"/>
      <c r="G84" s="545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5" t="s">
        <v>8</v>
      </c>
      <c r="E85" s="545"/>
      <c r="F85" s="545"/>
      <c r="G85" s="546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1"/>
      <c r="AT86" s="551"/>
      <c r="AU86" s="551"/>
      <c r="AV86" s="551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52" t="s">
        <v>65</v>
      </c>
      <c r="B87" s="553"/>
      <c r="C87" s="553"/>
      <c r="D87" s="554" t="s">
        <v>133</v>
      </c>
      <c r="E87" s="554"/>
      <c r="F87" s="554"/>
      <c r="G87" s="555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3" t="s">
        <v>16</v>
      </c>
      <c r="E88" s="543"/>
      <c r="F88" s="543"/>
      <c r="G88" s="544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9">
        <v>32</v>
      </c>
      <c r="B89" s="550"/>
      <c r="C89" s="90"/>
      <c r="D89" s="543" t="s">
        <v>4</v>
      </c>
      <c r="E89" s="543"/>
      <c r="F89" s="543"/>
      <c r="G89" s="544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5" t="s">
        <v>5</v>
      </c>
      <c r="E90" s="545"/>
      <c r="F90" s="545"/>
      <c r="G90" s="545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5" t="s">
        <v>6</v>
      </c>
      <c r="E91" s="545"/>
      <c r="F91" s="545"/>
      <c r="G91" s="545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5" t="s">
        <v>7</v>
      </c>
      <c r="E92" s="545"/>
      <c r="F92" s="545"/>
      <c r="G92" s="545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5" t="s">
        <v>8</v>
      </c>
      <c r="E93" s="545"/>
      <c r="F93" s="545"/>
      <c r="G93" s="546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56" t="s">
        <v>17</v>
      </c>
      <c r="E94" s="556"/>
      <c r="F94" s="556"/>
      <c r="G94" s="557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9">
        <v>42</v>
      </c>
      <c r="B95" s="550"/>
      <c r="C95" s="219"/>
      <c r="D95" s="543" t="s">
        <v>45</v>
      </c>
      <c r="E95" s="543"/>
      <c r="F95" s="543"/>
      <c r="G95" s="544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5" t="s">
        <v>11</v>
      </c>
      <c r="E96" s="545"/>
      <c r="F96" s="545"/>
      <c r="G96" s="546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47" t="s">
        <v>129</v>
      </c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435"/>
      <c r="U97" s="547" t="s">
        <v>129</v>
      </c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G97" s="547" t="s">
        <v>129</v>
      </c>
      <c r="AH97" s="547"/>
      <c r="AI97" s="547"/>
      <c r="AJ97" s="547"/>
      <c r="AK97" s="547"/>
      <c r="AL97" s="547"/>
      <c r="AM97" s="547"/>
      <c r="AN97" s="547"/>
      <c r="AO97" s="547"/>
      <c r="AP97" s="547"/>
      <c r="AQ97" s="548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1"/>
      <c r="AT98" s="551"/>
      <c r="AU98" s="551"/>
      <c r="AV98" s="551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52" t="s">
        <v>65</v>
      </c>
      <c r="B99" s="553"/>
      <c r="C99" s="553"/>
      <c r="D99" s="554" t="s">
        <v>134</v>
      </c>
      <c r="E99" s="554"/>
      <c r="F99" s="554"/>
      <c r="G99" s="555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3" t="s">
        <v>16</v>
      </c>
      <c r="E100" s="543"/>
      <c r="F100" s="543"/>
      <c r="G100" s="544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9">
        <v>32</v>
      </c>
      <c r="B101" s="550"/>
      <c r="C101" s="90"/>
      <c r="D101" s="543" t="s">
        <v>4</v>
      </c>
      <c r="E101" s="543"/>
      <c r="F101" s="543"/>
      <c r="G101" s="544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5" t="s">
        <v>5</v>
      </c>
      <c r="E102" s="545"/>
      <c r="F102" s="545"/>
      <c r="G102" s="545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5" t="s">
        <v>6</v>
      </c>
      <c r="E103" s="545"/>
      <c r="F103" s="545"/>
      <c r="G103" s="545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5" t="s">
        <v>7</v>
      </c>
      <c r="E104" s="545"/>
      <c r="F104" s="545"/>
      <c r="G104" s="545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5" t="s">
        <v>8</v>
      </c>
      <c r="E105" s="545"/>
      <c r="F105" s="545"/>
      <c r="G105" s="546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47" t="s">
        <v>130</v>
      </c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435"/>
      <c r="U106" s="547" t="s">
        <v>130</v>
      </c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G106" s="547" t="s">
        <v>130</v>
      </c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8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1"/>
      <c r="AT107" s="551"/>
      <c r="AU107" s="551"/>
      <c r="AV107" s="551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52" t="s">
        <v>65</v>
      </c>
      <c r="B108" s="553"/>
      <c r="C108" s="553"/>
      <c r="D108" s="554" t="s">
        <v>135</v>
      </c>
      <c r="E108" s="554"/>
      <c r="F108" s="554"/>
      <c r="G108" s="555"/>
      <c r="H108" s="83">
        <f>SUM(I108:S108)</f>
        <v>198000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198000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198000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198000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198000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198000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3" t="s">
        <v>16</v>
      </c>
      <c r="E109" s="543"/>
      <c r="F109" s="543"/>
      <c r="G109" s="544"/>
      <c r="H109" s="75">
        <f t="shared" ref="H109:H116" si="236">SUM(I109:S109)</f>
        <v>198000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198000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198000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198000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198000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198000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9">
        <v>31</v>
      </c>
      <c r="B110" s="550"/>
      <c r="C110" s="90"/>
      <c r="D110" s="543" t="s">
        <v>0</v>
      </c>
      <c r="E110" s="543"/>
      <c r="F110" s="543"/>
      <c r="G110" s="544"/>
      <c r="H110" s="75">
        <f t="shared" si="236"/>
        <v>183500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183500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183500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183500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183500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183500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5" t="s">
        <v>1</v>
      </c>
      <c r="E111" s="545"/>
      <c r="F111" s="545"/>
      <c r="G111" s="545"/>
      <c r="H111" s="76">
        <f t="shared" si="236"/>
        <v>153000</v>
      </c>
      <c r="I111" s="80" t="s">
        <v>295</v>
      </c>
      <c r="J111" s="94"/>
      <c r="K111" s="82"/>
      <c r="L111" s="331"/>
      <c r="M111" s="123"/>
      <c r="N111" s="81"/>
      <c r="O111" s="81"/>
      <c r="P111" s="81">
        <v>153000</v>
      </c>
      <c r="Q111" s="81"/>
      <c r="R111" s="81"/>
      <c r="S111" s="82"/>
      <c r="T111" s="263">
        <f t="shared" si="239"/>
        <v>153000</v>
      </c>
      <c r="U111" s="248" t="s">
        <v>295</v>
      </c>
      <c r="V111" s="253"/>
      <c r="W111" s="249"/>
      <c r="X111" s="333"/>
      <c r="Y111" s="250"/>
      <c r="Z111" s="251"/>
      <c r="AA111" s="251"/>
      <c r="AB111" s="251">
        <v>153000</v>
      </c>
      <c r="AC111" s="251" t="s">
        <v>295</v>
      </c>
      <c r="AD111" s="251"/>
      <c r="AE111" s="249"/>
      <c r="AF111" s="286">
        <f t="shared" si="242"/>
        <v>153000</v>
      </c>
      <c r="AG111" s="248" t="s">
        <v>295</v>
      </c>
      <c r="AH111" s="253"/>
      <c r="AI111" s="249"/>
      <c r="AJ111" s="333"/>
      <c r="AK111" s="250"/>
      <c r="AL111" s="251"/>
      <c r="AM111" s="251"/>
      <c r="AN111" s="251">
        <v>153000</v>
      </c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5" t="s">
        <v>2</v>
      </c>
      <c r="E112" s="545"/>
      <c r="F112" s="545"/>
      <c r="G112" s="546"/>
      <c r="H112" s="76">
        <f t="shared" si="236"/>
        <v>3500</v>
      </c>
      <c r="I112" s="80" t="s">
        <v>295</v>
      </c>
      <c r="J112" s="94"/>
      <c r="K112" s="82"/>
      <c r="L112" s="331"/>
      <c r="M112" s="123"/>
      <c r="N112" s="81"/>
      <c r="O112" s="81"/>
      <c r="P112" s="81">
        <v>3500</v>
      </c>
      <c r="Q112" s="81"/>
      <c r="R112" s="81"/>
      <c r="S112" s="82"/>
      <c r="T112" s="263">
        <f t="shared" si="239"/>
        <v>3500</v>
      </c>
      <c r="U112" s="248" t="s">
        <v>295</v>
      </c>
      <c r="V112" s="253"/>
      <c r="W112" s="249"/>
      <c r="X112" s="333"/>
      <c r="Y112" s="250"/>
      <c r="Z112" s="251"/>
      <c r="AA112" s="251"/>
      <c r="AB112" s="251">
        <v>3500</v>
      </c>
      <c r="AC112" s="251" t="s">
        <v>295</v>
      </c>
      <c r="AD112" s="251"/>
      <c r="AE112" s="249"/>
      <c r="AF112" s="286">
        <f t="shared" si="242"/>
        <v>3500</v>
      </c>
      <c r="AG112" s="248" t="s">
        <v>295</v>
      </c>
      <c r="AH112" s="253"/>
      <c r="AI112" s="249"/>
      <c r="AJ112" s="333"/>
      <c r="AK112" s="250"/>
      <c r="AL112" s="251"/>
      <c r="AM112" s="251"/>
      <c r="AN112" s="251">
        <v>3500</v>
      </c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5" t="s">
        <v>3</v>
      </c>
      <c r="E113" s="545"/>
      <c r="F113" s="545"/>
      <c r="G113" s="545"/>
      <c r="H113" s="76">
        <f t="shared" si="236"/>
        <v>27000</v>
      </c>
      <c r="I113" s="80" t="s">
        <v>295</v>
      </c>
      <c r="J113" s="94"/>
      <c r="K113" s="82"/>
      <c r="L113" s="331"/>
      <c r="M113" s="123"/>
      <c r="N113" s="81"/>
      <c r="O113" s="81"/>
      <c r="P113" s="81">
        <v>27000</v>
      </c>
      <c r="Q113" s="81"/>
      <c r="R113" s="81"/>
      <c r="S113" s="82"/>
      <c r="T113" s="263">
        <f t="shared" si="239"/>
        <v>27000</v>
      </c>
      <c r="U113" s="248" t="s">
        <v>295</v>
      </c>
      <c r="V113" s="253"/>
      <c r="W113" s="249"/>
      <c r="X113" s="333"/>
      <c r="Y113" s="250"/>
      <c r="Z113" s="251"/>
      <c r="AA113" s="251"/>
      <c r="AB113" s="251">
        <v>27000</v>
      </c>
      <c r="AC113" s="251" t="s">
        <v>295</v>
      </c>
      <c r="AD113" s="251"/>
      <c r="AE113" s="249"/>
      <c r="AF113" s="286">
        <f t="shared" si="242"/>
        <v>27000</v>
      </c>
      <c r="AG113" s="248" t="s">
        <v>295</v>
      </c>
      <c r="AH113" s="253"/>
      <c r="AI113" s="249"/>
      <c r="AJ113" s="333"/>
      <c r="AK113" s="250"/>
      <c r="AL113" s="251"/>
      <c r="AM113" s="251"/>
      <c r="AN113" s="251">
        <v>27000</v>
      </c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9">
        <v>32</v>
      </c>
      <c r="B114" s="550"/>
      <c r="C114" s="90"/>
      <c r="D114" s="543" t="s">
        <v>4</v>
      </c>
      <c r="E114" s="543"/>
      <c r="F114" s="543"/>
      <c r="G114" s="544"/>
      <c r="H114" s="75">
        <f t="shared" si="236"/>
        <v>14500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14500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14500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14500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14500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14500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5" t="s">
        <v>5</v>
      </c>
      <c r="E115" s="545"/>
      <c r="F115" s="545"/>
      <c r="G115" s="545"/>
      <c r="H115" s="76">
        <f t="shared" si="236"/>
        <v>14500</v>
      </c>
      <c r="I115" s="80" t="s">
        <v>295</v>
      </c>
      <c r="J115" s="94"/>
      <c r="K115" s="82"/>
      <c r="L115" s="331"/>
      <c r="M115" s="123"/>
      <c r="N115" s="81"/>
      <c r="O115" s="81"/>
      <c r="P115" s="81">
        <v>14500</v>
      </c>
      <c r="Q115" s="81"/>
      <c r="R115" s="81"/>
      <c r="S115" s="82"/>
      <c r="T115" s="263">
        <f t="shared" si="239"/>
        <v>14500</v>
      </c>
      <c r="U115" s="248" t="s">
        <v>295</v>
      </c>
      <c r="V115" s="253"/>
      <c r="W115" s="249"/>
      <c r="X115" s="333"/>
      <c r="Y115" s="250"/>
      <c r="Z115" s="251"/>
      <c r="AA115" s="251"/>
      <c r="AB115" s="251">
        <v>14500</v>
      </c>
      <c r="AC115" s="251" t="s">
        <v>295</v>
      </c>
      <c r="AD115" s="251"/>
      <c r="AE115" s="249"/>
      <c r="AF115" s="286">
        <f t="shared" si="242"/>
        <v>14500</v>
      </c>
      <c r="AG115" s="248" t="s">
        <v>295</v>
      </c>
      <c r="AH115" s="253"/>
      <c r="AI115" s="249"/>
      <c r="AJ115" s="333"/>
      <c r="AK115" s="250"/>
      <c r="AL115" s="251"/>
      <c r="AM115" s="251"/>
      <c r="AN115" s="251">
        <v>14500</v>
      </c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5" t="s">
        <v>6</v>
      </c>
      <c r="E116" s="545"/>
      <c r="F116" s="545"/>
      <c r="G116" s="545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5" t="s">
        <v>7</v>
      </c>
      <c r="E117" s="545"/>
      <c r="F117" s="545"/>
      <c r="G117" s="545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5" t="s">
        <v>8</v>
      </c>
      <c r="E118" s="545"/>
      <c r="F118" s="545"/>
      <c r="G118" s="546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47" t="s">
        <v>131</v>
      </c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435"/>
      <c r="U119" s="547" t="s">
        <v>131</v>
      </c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G119" s="547" t="s">
        <v>131</v>
      </c>
      <c r="AH119" s="547"/>
      <c r="AI119" s="547"/>
      <c r="AJ119" s="547"/>
      <c r="AK119" s="547"/>
      <c r="AL119" s="547"/>
      <c r="AM119" s="547"/>
      <c r="AN119" s="547"/>
      <c r="AO119" s="547"/>
      <c r="AP119" s="547"/>
      <c r="AQ119" s="548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85" t="s">
        <v>137</v>
      </c>
      <c r="B121" s="586"/>
      <c r="C121" s="586"/>
      <c r="D121" s="587" t="s">
        <v>138</v>
      </c>
      <c r="E121" s="587"/>
      <c r="F121" s="587"/>
      <c r="G121" s="588"/>
      <c r="H121" s="97">
        <f>SUM(I121:S121)</f>
        <v>6528000</v>
      </c>
      <c r="I121" s="98">
        <f t="shared" ref="I121:S121" si="263">I122+I142+I152</f>
        <v>0</v>
      </c>
      <c r="J121" s="312">
        <f t="shared" si="263"/>
        <v>504000</v>
      </c>
      <c r="K121" s="127">
        <f t="shared" si="263"/>
        <v>0</v>
      </c>
      <c r="L121" s="328">
        <f t="shared" si="263"/>
        <v>5690000</v>
      </c>
      <c r="M121" s="124">
        <f t="shared" si="263"/>
        <v>4000</v>
      </c>
      <c r="N121" s="99">
        <f t="shared" si="263"/>
        <v>330000</v>
      </c>
      <c r="O121" s="99">
        <f t="shared" si="263"/>
        <v>0</v>
      </c>
      <c r="P121" s="99">
        <f t="shared" si="263"/>
        <v>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6555000</v>
      </c>
      <c r="U121" s="98">
        <f t="shared" ref="U121:AE121" si="264">U122+U142+U152</f>
        <v>0</v>
      </c>
      <c r="V121" s="312">
        <f t="shared" si="264"/>
        <v>504000</v>
      </c>
      <c r="W121" s="127">
        <f t="shared" si="264"/>
        <v>0</v>
      </c>
      <c r="X121" s="328">
        <f t="shared" si="264"/>
        <v>5717000</v>
      </c>
      <c r="Y121" s="124">
        <f t="shared" si="264"/>
        <v>4000</v>
      </c>
      <c r="Z121" s="99">
        <f t="shared" si="264"/>
        <v>330000</v>
      </c>
      <c r="AA121" s="99">
        <f t="shared" si="264"/>
        <v>0</v>
      </c>
      <c r="AB121" s="99">
        <f t="shared" si="264"/>
        <v>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6582000</v>
      </c>
      <c r="AG121" s="98">
        <f t="shared" ref="AG121:AQ121" si="266">AG122+AG142+AG152</f>
        <v>0</v>
      </c>
      <c r="AH121" s="312">
        <f t="shared" si="266"/>
        <v>504000</v>
      </c>
      <c r="AI121" s="127">
        <f t="shared" si="266"/>
        <v>0</v>
      </c>
      <c r="AJ121" s="328">
        <f t="shared" si="266"/>
        <v>5744000</v>
      </c>
      <c r="AK121" s="124">
        <f t="shared" si="266"/>
        <v>4000</v>
      </c>
      <c r="AL121" s="99">
        <f t="shared" si="266"/>
        <v>330000</v>
      </c>
      <c r="AM121" s="99">
        <f t="shared" si="266"/>
        <v>0</v>
      </c>
      <c r="AN121" s="99">
        <f t="shared" si="266"/>
        <v>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68" t="s">
        <v>139</v>
      </c>
      <c r="B122" s="569"/>
      <c r="C122" s="569"/>
      <c r="D122" s="554" t="s">
        <v>145</v>
      </c>
      <c r="E122" s="554"/>
      <c r="F122" s="554"/>
      <c r="G122" s="555"/>
      <c r="H122" s="83">
        <f>SUM(I122:S122)</f>
        <v>6528000</v>
      </c>
      <c r="I122" s="84">
        <f>I123+I137</f>
        <v>0</v>
      </c>
      <c r="J122" s="313">
        <f t="shared" ref="J122:R122" si="267">J123+J137</f>
        <v>504000</v>
      </c>
      <c r="K122" s="86">
        <f t="shared" si="267"/>
        <v>0</v>
      </c>
      <c r="L122" s="329">
        <f t="shared" si="267"/>
        <v>5690000</v>
      </c>
      <c r="M122" s="125">
        <f t="shared" si="267"/>
        <v>4000</v>
      </c>
      <c r="N122" s="85">
        <f t="shared" si="267"/>
        <v>330000</v>
      </c>
      <c r="O122" s="85">
        <f>O123+O137</f>
        <v>0</v>
      </c>
      <c r="P122" s="85">
        <f t="shared" si="267"/>
        <v>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6555000</v>
      </c>
      <c r="U122" s="84">
        <f>U123+U137</f>
        <v>0</v>
      </c>
      <c r="V122" s="313">
        <f t="shared" ref="V122" si="268">V123+V137</f>
        <v>504000</v>
      </c>
      <c r="W122" s="86">
        <f t="shared" ref="W122" si="269">W123+W137</f>
        <v>0</v>
      </c>
      <c r="X122" s="329">
        <f t="shared" ref="X122" si="270">X123+X137</f>
        <v>5717000</v>
      </c>
      <c r="Y122" s="125">
        <f t="shared" ref="Y122" si="271">Y123+Y137</f>
        <v>4000</v>
      </c>
      <c r="Z122" s="85">
        <f t="shared" ref="Z122" si="272">Z123+Z137</f>
        <v>330000</v>
      </c>
      <c r="AA122" s="85">
        <f>AA123+AA137</f>
        <v>0</v>
      </c>
      <c r="AB122" s="85">
        <f t="shared" ref="AB122" si="273">AB123+AB137</f>
        <v>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6582000</v>
      </c>
      <c r="AG122" s="84">
        <f>AG123+AG137</f>
        <v>0</v>
      </c>
      <c r="AH122" s="313">
        <f t="shared" ref="AH122" si="276">AH123+AH137</f>
        <v>504000</v>
      </c>
      <c r="AI122" s="86">
        <f t="shared" ref="AI122" si="277">AI123+AI137</f>
        <v>0</v>
      </c>
      <c r="AJ122" s="329">
        <f t="shared" ref="AJ122" si="278">AJ123+AJ137</f>
        <v>5744000</v>
      </c>
      <c r="AK122" s="125">
        <f t="shared" ref="AK122" si="279">AK123+AK137</f>
        <v>4000</v>
      </c>
      <c r="AL122" s="85">
        <f t="shared" ref="AL122" si="280">AL123+AL137</f>
        <v>330000</v>
      </c>
      <c r="AM122" s="85">
        <f>AM123+AM137</f>
        <v>0</v>
      </c>
      <c r="AN122" s="85">
        <f t="shared" ref="AN122" si="281">AN123+AN137</f>
        <v>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3" t="s">
        <v>16</v>
      </c>
      <c r="E123" s="543"/>
      <c r="F123" s="543"/>
      <c r="G123" s="544"/>
      <c r="H123" s="75">
        <f t="shared" ref="H123:H136" si="284">SUM(I123:S123)</f>
        <v>6528000</v>
      </c>
      <c r="I123" s="77">
        <f t="shared" ref="I123:S123" si="285">I124+I128+I134</f>
        <v>0</v>
      </c>
      <c r="J123" s="61">
        <f t="shared" si="285"/>
        <v>504000</v>
      </c>
      <c r="K123" s="79">
        <f t="shared" si="285"/>
        <v>0</v>
      </c>
      <c r="L123" s="330">
        <f t="shared" si="285"/>
        <v>5690000</v>
      </c>
      <c r="M123" s="95">
        <f t="shared" si="285"/>
        <v>4000</v>
      </c>
      <c r="N123" s="78">
        <f t="shared" si="285"/>
        <v>330000</v>
      </c>
      <c r="O123" s="78">
        <f t="shared" si="285"/>
        <v>0</v>
      </c>
      <c r="P123" s="78">
        <f t="shared" si="285"/>
        <v>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6555000</v>
      </c>
      <c r="U123" s="77">
        <f t="shared" ref="U123:AE123" si="287">U124+U128+U134</f>
        <v>0</v>
      </c>
      <c r="V123" s="61">
        <f t="shared" si="287"/>
        <v>504000</v>
      </c>
      <c r="W123" s="79">
        <f t="shared" si="287"/>
        <v>0</v>
      </c>
      <c r="X123" s="330">
        <f t="shared" si="287"/>
        <v>5717000</v>
      </c>
      <c r="Y123" s="95">
        <f t="shared" si="287"/>
        <v>4000</v>
      </c>
      <c r="Z123" s="78">
        <f t="shared" si="287"/>
        <v>330000</v>
      </c>
      <c r="AA123" s="78">
        <f t="shared" si="287"/>
        <v>0</v>
      </c>
      <c r="AB123" s="78">
        <f t="shared" si="287"/>
        <v>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6582000</v>
      </c>
      <c r="AG123" s="77">
        <f t="shared" ref="AG123:AQ123" si="288">AG124+AG128+AG134</f>
        <v>0</v>
      </c>
      <c r="AH123" s="61">
        <f t="shared" si="288"/>
        <v>504000</v>
      </c>
      <c r="AI123" s="79">
        <f t="shared" si="288"/>
        <v>0</v>
      </c>
      <c r="AJ123" s="330">
        <f t="shared" si="288"/>
        <v>5744000</v>
      </c>
      <c r="AK123" s="95">
        <f t="shared" si="288"/>
        <v>4000</v>
      </c>
      <c r="AL123" s="78">
        <f t="shared" si="288"/>
        <v>330000</v>
      </c>
      <c r="AM123" s="78">
        <f t="shared" si="288"/>
        <v>0</v>
      </c>
      <c r="AN123" s="78">
        <f t="shared" si="288"/>
        <v>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9">
        <v>31</v>
      </c>
      <c r="B124" s="550"/>
      <c r="C124" s="90"/>
      <c r="D124" s="543" t="s">
        <v>0</v>
      </c>
      <c r="E124" s="543"/>
      <c r="F124" s="543"/>
      <c r="G124" s="544"/>
      <c r="H124" s="75">
        <f t="shared" si="284"/>
        <v>5416000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5416000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5443000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5443000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5470000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5470000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5" t="s">
        <v>1</v>
      </c>
      <c r="E125" s="545"/>
      <c r="F125" s="545"/>
      <c r="G125" s="545"/>
      <c r="H125" s="76">
        <f t="shared" si="284"/>
        <v>4450000</v>
      </c>
      <c r="I125" s="80"/>
      <c r="J125" s="94"/>
      <c r="K125" s="82"/>
      <c r="L125" s="331">
        <v>4450000</v>
      </c>
      <c r="M125" s="123"/>
      <c r="N125" s="81"/>
      <c r="O125" s="81"/>
      <c r="P125" s="81"/>
      <c r="Q125" s="81"/>
      <c r="R125" s="81"/>
      <c r="S125" s="82"/>
      <c r="T125" s="263">
        <f t="shared" si="286"/>
        <v>4473000</v>
      </c>
      <c r="U125" s="248"/>
      <c r="V125" s="253"/>
      <c r="W125" s="249"/>
      <c r="X125" s="333">
        <v>4473000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4496000</v>
      </c>
      <c r="AG125" s="248"/>
      <c r="AH125" s="253"/>
      <c r="AI125" s="249"/>
      <c r="AJ125" s="333">
        <v>4496000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5" t="s">
        <v>2</v>
      </c>
      <c r="E126" s="545"/>
      <c r="F126" s="545"/>
      <c r="G126" s="546"/>
      <c r="H126" s="76">
        <f t="shared" si="284"/>
        <v>200000</v>
      </c>
      <c r="I126" s="80"/>
      <c r="J126" s="94"/>
      <c r="K126" s="82"/>
      <c r="L126" s="331">
        <v>200000</v>
      </c>
      <c r="M126" s="123"/>
      <c r="N126" s="81"/>
      <c r="O126" s="81"/>
      <c r="P126" s="81"/>
      <c r="Q126" s="81"/>
      <c r="R126" s="81"/>
      <c r="S126" s="82"/>
      <c r="T126" s="263">
        <f t="shared" si="286"/>
        <v>200000</v>
      </c>
      <c r="U126" s="248"/>
      <c r="V126" s="253"/>
      <c r="W126" s="249"/>
      <c r="X126" s="333">
        <v>200000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200000</v>
      </c>
      <c r="AG126" s="248"/>
      <c r="AH126" s="253"/>
      <c r="AI126" s="249"/>
      <c r="AJ126" s="333">
        <v>200000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5" t="s">
        <v>3</v>
      </c>
      <c r="E127" s="545"/>
      <c r="F127" s="545"/>
      <c r="G127" s="545"/>
      <c r="H127" s="76">
        <f t="shared" si="284"/>
        <v>766000</v>
      </c>
      <c r="I127" s="80"/>
      <c r="J127" s="94"/>
      <c r="K127" s="82"/>
      <c r="L127" s="331">
        <v>766000</v>
      </c>
      <c r="M127" s="123"/>
      <c r="N127" s="81"/>
      <c r="O127" s="81"/>
      <c r="P127" s="81"/>
      <c r="Q127" s="81"/>
      <c r="R127" s="81"/>
      <c r="S127" s="82"/>
      <c r="T127" s="263">
        <f t="shared" si="286"/>
        <v>770000</v>
      </c>
      <c r="U127" s="248"/>
      <c r="V127" s="253"/>
      <c r="W127" s="249"/>
      <c r="X127" s="333">
        <v>770000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774000</v>
      </c>
      <c r="AG127" s="248"/>
      <c r="AH127" s="253"/>
      <c r="AI127" s="249"/>
      <c r="AJ127" s="333">
        <v>774000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9">
        <v>32</v>
      </c>
      <c r="B128" s="550"/>
      <c r="C128" s="90"/>
      <c r="D128" s="543" t="s">
        <v>4</v>
      </c>
      <c r="E128" s="543"/>
      <c r="F128" s="543"/>
      <c r="G128" s="544"/>
      <c r="H128" s="75">
        <f t="shared" si="284"/>
        <v>1106000</v>
      </c>
      <c r="I128" s="77">
        <f>SUM(I129:I133)</f>
        <v>0</v>
      </c>
      <c r="J128" s="61">
        <f>SUM(J129:J133)</f>
        <v>498000</v>
      </c>
      <c r="K128" s="79">
        <f t="shared" ref="K128:S128" si="295">SUM(K129:K133)</f>
        <v>0</v>
      </c>
      <c r="L128" s="330">
        <f>SUM(L129:L133)</f>
        <v>274000</v>
      </c>
      <c r="M128" s="95">
        <f t="shared" si="295"/>
        <v>4000</v>
      </c>
      <c r="N128" s="78">
        <f t="shared" si="295"/>
        <v>330000</v>
      </c>
      <c r="O128" s="78">
        <f t="shared" ref="O128" si="296">SUM(O129:O133)</f>
        <v>0</v>
      </c>
      <c r="P128" s="78">
        <f t="shared" si="295"/>
        <v>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1106000</v>
      </c>
      <c r="U128" s="77">
        <f>SUM(U129:U133)</f>
        <v>0</v>
      </c>
      <c r="V128" s="61">
        <f>SUM(V129:V133)</f>
        <v>498000</v>
      </c>
      <c r="W128" s="79">
        <f t="shared" ref="W128" si="297">SUM(W129:W133)</f>
        <v>0</v>
      </c>
      <c r="X128" s="330">
        <f>SUM(X129:X133)</f>
        <v>274000</v>
      </c>
      <c r="Y128" s="95">
        <f t="shared" ref="Y128:AE128" si="298">SUM(Y129:Y133)</f>
        <v>4000</v>
      </c>
      <c r="Z128" s="78">
        <f t="shared" si="298"/>
        <v>330000</v>
      </c>
      <c r="AA128" s="78">
        <f t="shared" ref="AA128" si="299">SUM(AA129:AA133)</f>
        <v>0</v>
      </c>
      <c r="AB128" s="78">
        <f t="shared" si="298"/>
        <v>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1106000</v>
      </c>
      <c r="AG128" s="77">
        <f>SUM(AG129:AG133)</f>
        <v>0</v>
      </c>
      <c r="AH128" s="61">
        <f>SUM(AH129:AH133)</f>
        <v>498000</v>
      </c>
      <c r="AI128" s="79">
        <f t="shared" ref="AI128" si="300">SUM(AI129:AI133)</f>
        <v>0</v>
      </c>
      <c r="AJ128" s="330">
        <f>SUM(AJ129:AJ133)</f>
        <v>274000</v>
      </c>
      <c r="AK128" s="95">
        <f t="shared" ref="AK128:AQ128" si="301">SUM(AK129:AK133)</f>
        <v>4000</v>
      </c>
      <c r="AL128" s="78">
        <f t="shared" si="301"/>
        <v>330000</v>
      </c>
      <c r="AM128" s="78">
        <f t="shared" ref="AM128" si="302">SUM(AM129:AM133)</f>
        <v>0</v>
      </c>
      <c r="AN128" s="78">
        <f t="shared" si="301"/>
        <v>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5" t="s">
        <v>5</v>
      </c>
      <c r="E129" s="545"/>
      <c r="F129" s="545"/>
      <c r="G129" s="545"/>
      <c r="H129" s="76">
        <f t="shared" si="284"/>
        <v>277500</v>
      </c>
      <c r="I129" s="80"/>
      <c r="J129" s="94">
        <v>27500</v>
      </c>
      <c r="K129" s="82"/>
      <c r="L129" s="331">
        <v>250000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277500</v>
      </c>
      <c r="U129" s="248"/>
      <c r="V129" s="253">
        <v>27500</v>
      </c>
      <c r="W129" s="249"/>
      <c r="X129" s="333">
        <v>250000</v>
      </c>
      <c r="Y129" s="250"/>
      <c r="Z129" s="251"/>
      <c r="AA129" s="251"/>
      <c r="AB129" s="251"/>
      <c r="AC129" s="251"/>
      <c r="AD129" s="251"/>
      <c r="AE129" s="249"/>
      <c r="AF129" s="286">
        <f t="shared" si="265"/>
        <v>277500</v>
      </c>
      <c r="AG129" s="248"/>
      <c r="AH129" s="253">
        <v>27500</v>
      </c>
      <c r="AI129" s="249"/>
      <c r="AJ129" s="333">
        <v>250000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5" t="s">
        <v>6</v>
      </c>
      <c r="E130" s="545"/>
      <c r="F130" s="545"/>
      <c r="G130" s="545"/>
      <c r="H130" s="76">
        <f t="shared" si="284"/>
        <v>660000</v>
      </c>
      <c r="I130" s="80"/>
      <c r="J130" s="94">
        <v>331000</v>
      </c>
      <c r="K130" s="82"/>
      <c r="L130" s="331"/>
      <c r="M130" s="123">
        <v>3000</v>
      </c>
      <c r="N130" s="81">
        <v>326000</v>
      </c>
      <c r="O130" s="81"/>
      <c r="P130" s="81"/>
      <c r="Q130" s="81"/>
      <c r="R130" s="81"/>
      <c r="S130" s="82"/>
      <c r="T130" s="263">
        <f t="shared" si="286"/>
        <v>660000</v>
      </c>
      <c r="U130" s="248"/>
      <c r="V130" s="253">
        <v>331000</v>
      </c>
      <c r="W130" s="249"/>
      <c r="X130" s="333"/>
      <c r="Y130" s="250">
        <v>3000</v>
      </c>
      <c r="Z130" s="251">
        <v>326000</v>
      </c>
      <c r="AA130" s="251"/>
      <c r="AB130" s="251"/>
      <c r="AC130" s="251"/>
      <c r="AD130" s="251"/>
      <c r="AE130" s="249"/>
      <c r="AF130" s="286">
        <f t="shared" si="265"/>
        <v>660000</v>
      </c>
      <c r="AG130" s="248"/>
      <c r="AH130" s="253">
        <v>331000</v>
      </c>
      <c r="AI130" s="249"/>
      <c r="AJ130" s="333"/>
      <c r="AK130" s="250">
        <v>3000</v>
      </c>
      <c r="AL130" s="251">
        <v>326000</v>
      </c>
      <c r="AM130" s="251"/>
      <c r="AN130" s="251"/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5" t="s">
        <v>7</v>
      </c>
      <c r="E131" s="545"/>
      <c r="F131" s="545"/>
      <c r="G131" s="545"/>
      <c r="H131" s="76">
        <f>SUM(I131:S131)</f>
        <v>124200</v>
      </c>
      <c r="I131" s="80"/>
      <c r="J131" s="94">
        <v>122200</v>
      </c>
      <c r="K131" s="82"/>
      <c r="L131" s="331"/>
      <c r="M131" s="123"/>
      <c r="N131" s="81">
        <v>2000</v>
      </c>
      <c r="O131" s="81"/>
      <c r="P131" s="81"/>
      <c r="Q131" s="81"/>
      <c r="R131" s="81"/>
      <c r="S131" s="82"/>
      <c r="T131" s="263">
        <f>SUM(U131:AE131)</f>
        <v>124200</v>
      </c>
      <c r="U131" s="248"/>
      <c r="V131" s="253">
        <v>122200</v>
      </c>
      <c r="W131" s="249"/>
      <c r="X131" s="333"/>
      <c r="Y131" s="250"/>
      <c r="Z131" s="251">
        <v>2000</v>
      </c>
      <c r="AA131" s="251"/>
      <c r="AB131" s="251"/>
      <c r="AC131" s="251"/>
      <c r="AD131" s="251"/>
      <c r="AE131" s="249"/>
      <c r="AF131" s="286">
        <f t="shared" si="265"/>
        <v>124200</v>
      </c>
      <c r="AG131" s="248"/>
      <c r="AH131" s="253">
        <v>122200</v>
      </c>
      <c r="AI131" s="249"/>
      <c r="AJ131" s="333"/>
      <c r="AK131" s="250"/>
      <c r="AL131" s="251">
        <v>2000</v>
      </c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5" t="s">
        <v>93</v>
      </c>
      <c r="E132" s="545"/>
      <c r="F132" s="545"/>
      <c r="G132" s="545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5" t="s">
        <v>8</v>
      </c>
      <c r="E133" s="545"/>
      <c r="F133" s="545"/>
      <c r="G133" s="546"/>
      <c r="H133" s="76">
        <f t="shared" si="284"/>
        <v>44300</v>
      </c>
      <c r="I133" s="80"/>
      <c r="J133" s="94">
        <v>17300</v>
      </c>
      <c r="K133" s="82"/>
      <c r="L133" s="331">
        <v>24000</v>
      </c>
      <c r="M133" s="123">
        <v>1000</v>
      </c>
      <c r="N133" s="81">
        <v>2000</v>
      </c>
      <c r="O133" s="81"/>
      <c r="P133" s="81"/>
      <c r="Q133" s="81"/>
      <c r="R133" s="81"/>
      <c r="S133" s="82"/>
      <c r="T133" s="263">
        <f t="shared" si="286"/>
        <v>44300</v>
      </c>
      <c r="U133" s="248"/>
      <c r="V133" s="253">
        <v>17300</v>
      </c>
      <c r="W133" s="249"/>
      <c r="X133" s="333">
        <v>24000</v>
      </c>
      <c r="Y133" s="250">
        <v>1000</v>
      </c>
      <c r="Z133" s="251">
        <v>2000</v>
      </c>
      <c r="AA133" s="251"/>
      <c r="AB133" s="251"/>
      <c r="AC133" s="251"/>
      <c r="AD133" s="251"/>
      <c r="AE133" s="249"/>
      <c r="AF133" s="286">
        <f t="shared" si="265"/>
        <v>44300</v>
      </c>
      <c r="AG133" s="248"/>
      <c r="AH133" s="253">
        <v>17300</v>
      </c>
      <c r="AI133" s="249"/>
      <c r="AJ133" s="333">
        <v>24000</v>
      </c>
      <c r="AK133" s="250">
        <v>1000</v>
      </c>
      <c r="AL133" s="251">
        <v>2000</v>
      </c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9">
        <v>34</v>
      </c>
      <c r="B134" s="550"/>
      <c r="C134" s="90"/>
      <c r="D134" s="543" t="s">
        <v>9</v>
      </c>
      <c r="E134" s="543"/>
      <c r="F134" s="543"/>
      <c r="G134" s="544"/>
      <c r="H134" s="75">
        <f t="shared" si="284"/>
        <v>6000</v>
      </c>
      <c r="I134" s="77">
        <f>I135+I136</f>
        <v>0</v>
      </c>
      <c r="J134" s="61">
        <f>J135+J136</f>
        <v>6000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6000</v>
      </c>
      <c r="U134" s="77">
        <f>U135+U136</f>
        <v>0</v>
      </c>
      <c r="V134" s="61">
        <f>V135+V136</f>
        <v>6000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6000</v>
      </c>
      <c r="AG134" s="77">
        <f>AG135+AG136</f>
        <v>0</v>
      </c>
      <c r="AH134" s="61">
        <f>AH135+AH136</f>
        <v>6000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5" t="s">
        <v>83</v>
      </c>
      <c r="E135" s="545"/>
      <c r="F135" s="545"/>
      <c r="G135" s="545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5" t="s">
        <v>10</v>
      </c>
      <c r="E136" s="545"/>
      <c r="F136" s="545"/>
      <c r="G136" s="545"/>
      <c r="H136" s="76">
        <f t="shared" si="284"/>
        <v>6000</v>
      </c>
      <c r="I136" s="80"/>
      <c r="J136" s="94">
        <v>6000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6000</v>
      </c>
      <c r="U136" s="248"/>
      <c r="V136" s="253">
        <v>6000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6000</v>
      </c>
      <c r="AG136" s="248"/>
      <c r="AH136" s="253">
        <v>6000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56" t="s">
        <v>17</v>
      </c>
      <c r="E137" s="556"/>
      <c r="F137" s="556"/>
      <c r="G137" s="557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9">
        <v>42</v>
      </c>
      <c r="B138" s="550"/>
      <c r="C138" s="348"/>
      <c r="D138" s="543" t="s">
        <v>45</v>
      </c>
      <c r="E138" s="543"/>
      <c r="F138" s="543"/>
      <c r="G138" s="544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5" t="s">
        <v>88</v>
      </c>
      <c r="E139" s="545"/>
      <c r="F139" s="545"/>
      <c r="G139" s="546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613" t="s">
        <v>153</v>
      </c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U140" s="613" t="s">
        <v>153</v>
      </c>
      <c r="V140" s="613"/>
      <c r="W140" s="613"/>
      <c r="X140" s="613"/>
      <c r="Y140" s="613"/>
      <c r="Z140" s="613"/>
      <c r="AA140" s="613"/>
      <c r="AB140" s="613"/>
      <c r="AC140" s="613"/>
      <c r="AD140" s="613"/>
      <c r="AE140" s="613"/>
      <c r="AG140" s="613" t="s">
        <v>153</v>
      </c>
      <c r="AH140" s="613"/>
      <c r="AI140" s="613"/>
      <c r="AJ140" s="613"/>
      <c r="AK140" s="613"/>
      <c r="AL140" s="613"/>
      <c r="AM140" s="613"/>
      <c r="AN140" s="613"/>
      <c r="AO140" s="613"/>
      <c r="AP140" s="613"/>
      <c r="AQ140" s="614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8" t="s">
        <v>140</v>
      </c>
      <c r="B142" s="569"/>
      <c r="C142" s="569"/>
      <c r="D142" s="566" t="s">
        <v>122</v>
      </c>
      <c r="E142" s="566"/>
      <c r="F142" s="566"/>
      <c r="G142" s="567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3" t="s">
        <v>16</v>
      </c>
      <c r="E143" s="543"/>
      <c r="F143" s="543"/>
      <c r="G143" s="544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9">
        <v>32</v>
      </c>
      <c r="B144" s="550"/>
      <c r="C144" s="90"/>
      <c r="D144" s="543" t="s">
        <v>4</v>
      </c>
      <c r="E144" s="543"/>
      <c r="F144" s="543"/>
      <c r="G144" s="544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5" t="s">
        <v>6</v>
      </c>
      <c r="E145" s="545"/>
      <c r="F145" s="545"/>
      <c r="G145" s="546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5" t="s">
        <v>7</v>
      </c>
      <c r="E146" s="545"/>
      <c r="F146" s="545"/>
      <c r="G146" s="546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56" t="s">
        <v>17</v>
      </c>
      <c r="E147" s="556"/>
      <c r="F147" s="556"/>
      <c r="G147" s="557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9">
        <v>42</v>
      </c>
      <c r="B148" s="550"/>
      <c r="C148" s="219"/>
      <c r="D148" s="543" t="s">
        <v>45</v>
      </c>
      <c r="E148" s="543"/>
      <c r="F148" s="543"/>
      <c r="G148" s="544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5" t="s">
        <v>72</v>
      </c>
      <c r="E149" s="545"/>
      <c r="F149" s="545"/>
      <c r="G149" s="546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5" t="s">
        <v>11</v>
      </c>
      <c r="E150" s="545"/>
      <c r="F150" s="545"/>
      <c r="G150" s="546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68" t="s">
        <v>141</v>
      </c>
      <c r="B152" s="569"/>
      <c r="C152" s="569"/>
      <c r="D152" s="566" t="s">
        <v>123</v>
      </c>
      <c r="E152" s="566"/>
      <c r="F152" s="566"/>
      <c r="G152" s="567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3" t="s">
        <v>16</v>
      </c>
      <c r="E153" s="543"/>
      <c r="F153" s="543"/>
      <c r="G153" s="544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9">
        <v>32</v>
      </c>
      <c r="B154" s="550"/>
      <c r="C154" s="90"/>
      <c r="D154" s="543" t="s">
        <v>4</v>
      </c>
      <c r="E154" s="543"/>
      <c r="F154" s="543"/>
      <c r="G154" s="544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5" t="s">
        <v>6</v>
      </c>
      <c r="E155" s="545"/>
      <c r="F155" s="545"/>
      <c r="G155" s="545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5" t="s">
        <v>7</v>
      </c>
      <c r="E156" s="545"/>
      <c r="F156" s="545"/>
      <c r="G156" s="545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85" t="s">
        <v>146</v>
      </c>
      <c r="B158" s="586"/>
      <c r="C158" s="586"/>
      <c r="D158" s="587" t="s">
        <v>147</v>
      </c>
      <c r="E158" s="587"/>
      <c r="F158" s="587"/>
      <c r="G158" s="588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68" t="s">
        <v>148</v>
      </c>
      <c r="B159" s="569"/>
      <c r="C159" s="569"/>
      <c r="D159" s="566" t="s">
        <v>149</v>
      </c>
      <c r="E159" s="566"/>
      <c r="F159" s="566"/>
      <c r="G159" s="567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3" t="s">
        <v>70</v>
      </c>
      <c r="E160" s="543"/>
      <c r="F160" s="543"/>
      <c r="G160" s="544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9">
        <v>54</v>
      </c>
      <c r="B161" s="550"/>
      <c r="C161" s="60"/>
      <c r="D161" s="543" t="s">
        <v>68</v>
      </c>
      <c r="E161" s="543"/>
      <c r="F161" s="543"/>
      <c r="G161" s="544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5" t="s">
        <v>69</v>
      </c>
      <c r="E162" s="545"/>
      <c r="F162" s="545"/>
      <c r="G162" s="546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5" t="s">
        <v>84</v>
      </c>
      <c r="E163" s="545"/>
      <c r="F163" s="545"/>
      <c r="G163" s="546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611"/>
      <c r="AH165" s="611"/>
      <c r="AI165" s="611"/>
      <c r="AK165" s="92"/>
      <c r="AN165" s="93" t="s">
        <v>87</v>
      </c>
      <c r="AO165" s="611"/>
      <c r="AP165" s="611"/>
      <c r="AQ165" s="611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610"/>
      <c r="J166" s="610"/>
      <c r="K166" s="610"/>
      <c r="L166" s="610"/>
      <c r="M166" s="92"/>
      <c r="P166" s="92"/>
      <c r="Q166" s="610"/>
      <c r="R166" s="610"/>
      <c r="S166" s="610"/>
      <c r="T166" s="270"/>
      <c r="U166" s="610"/>
      <c r="V166" s="610"/>
      <c r="W166" s="610"/>
      <c r="X166" s="610"/>
      <c r="Y166" s="92"/>
      <c r="AF166" s="270"/>
      <c r="AG166" s="612" t="s">
        <v>299</v>
      </c>
      <c r="AH166" s="612"/>
      <c r="AI166" s="612"/>
      <c r="AK166" s="92"/>
      <c r="AN166" s="92"/>
      <c r="AO166" s="612" t="s">
        <v>298</v>
      </c>
      <c r="AP166" s="612"/>
      <c r="AQ166" s="612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25">
      <c r="A167" s="574" t="s">
        <v>64</v>
      </c>
      <c r="B167" s="574"/>
      <c r="C167" s="574"/>
      <c r="D167" s="608"/>
      <c r="E167" s="608"/>
      <c r="F167" s="608"/>
      <c r="G167" s="609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25">
      <c r="A168" s="575" t="s">
        <v>65</v>
      </c>
      <c r="B168" s="575"/>
      <c r="C168" s="575"/>
      <c r="D168" s="576"/>
      <c r="E168" s="576"/>
      <c r="F168" s="576"/>
      <c r="G168" s="577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25">
      <c r="A169" s="114">
        <v>3</v>
      </c>
      <c r="C169" s="37"/>
      <c r="D169" s="560" t="s">
        <v>16</v>
      </c>
      <c r="E169" s="560"/>
      <c r="F169" s="560"/>
      <c r="G169" s="561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25">
      <c r="A170" s="562">
        <v>31</v>
      </c>
      <c r="B170" s="562"/>
      <c r="C170" s="35"/>
      <c r="D170" s="570" t="s">
        <v>0</v>
      </c>
      <c r="E170" s="570"/>
      <c r="F170" s="570"/>
      <c r="G170" s="561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25">
      <c r="A171" s="563">
        <v>311</v>
      </c>
      <c r="B171" s="563"/>
      <c r="C171" s="563"/>
      <c r="D171" s="564" t="s">
        <v>1</v>
      </c>
      <c r="E171" s="564"/>
      <c r="F171" s="564"/>
      <c r="G171" s="565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25">
      <c r="A172" s="563">
        <v>312</v>
      </c>
      <c r="B172" s="563"/>
      <c r="C172" s="563"/>
      <c r="D172" s="564" t="s">
        <v>2</v>
      </c>
      <c r="E172" s="564"/>
      <c r="F172" s="564"/>
      <c r="G172" s="565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25">
      <c r="A173" s="563">
        <v>313</v>
      </c>
      <c r="B173" s="563"/>
      <c r="C173" s="563"/>
      <c r="D173" s="564" t="s">
        <v>3</v>
      </c>
      <c r="E173" s="564"/>
      <c r="F173" s="564"/>
      <c r="G173" s="565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25">
      <c r="A174" s="562">
        <v>32</v>
      </c>
      <c r="B174" s="562"/>
      <c r="C174" s="35"/>
      <c r="D174" s="570" t="s">
        <v>4</v>
      </c>
      <c r="E174" s="570"/>
      <c r="F174" s="570"/>
      <c r="G174" s="561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25">
      <c r="A175" s="563">
        <v>321</v>
      </c>
      <c r="B175" s="563"/>
      <c r="C175" s="563"/>
      <c r="D175" s="564" t="s">
        <v>5</v>
      </c>
      <c r="E175" s="564"/>
      <c r="F175" s="564"/>
      <c r="G175" s="565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25">
      <c r="A176" s="563">
        <v>322</v>
      </c>
      <c r="B176" s="563"/>
      <c r="C176" s="563"/>
      <c r="D176" s="564" t="s">
        <v>6</v>
      </c>
      <c r="E176" s="564"/>
      <c r="F176" s="564"/>
      <c r="G176" s="565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25">
      <c r="A177" s="563">
        <v>323</v>
      </c>
      <c r="B177" s="563"/>
      <c r="C177" s="563"/>
      <c r="D177" s="564" t="s">
        <v>7</v>
      </c>
      <c r="E177" s="564"/>
      <c r="F177" s="564"/>
      <c r="G177" s="565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25">
      <c r="A178" s="563">
        <v>329</v>
      </c>
      <c r="B178" s="563"/>
      <c r="C178" s="563"/>
      <c r="D178" s="564" t="s">
        <v>8</v>
      </c>
      <c r="E178" s="564"/>
      <c r="F178" s="564"/>
      <c r="G178" s="565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25">
      <c r="A179" s="562">
        <v>34</v>
      </c>
      <c r="B179" s="562"/>
      <c r="C179" s="35"/>
      <c r="D179" s="570" t="s">
        <v>9</v>
      </c>
      <c r="E179" s="570"/>
      <c r="F179" s="570"/>
      <c r="G179" s="561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25">
      <c r="A180" s="563">
        <v>343</v>
      </c>
      <c r="B180" s="563"/>
      <c r="C180" s="563"/>
      <c r="D180" s="564" t="s">
        <v>10</v>
      </c>
      <c r="E180" s="564"/>
      <c r="F180" s="564"/>
      <c r="G180" s="565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25">
      <c r="A181" s="44">
        <v>4</v>
      </c>
      <c r="B181" s="38"/>
      <c r="C181" s="38"/>
      <c r="D181" s="560" t="s">
        <v>17</v>
      </c>
      <c r="E181" s="560"/>
      <c r="F181" s="560"/>
      <c r="G181" s="561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25">
      <c r="A182" s="562">
        <v>42</v>
      </c>
      <c r="B182" s="562"/>
      <c r="C182" s="44"/>
      <c r="D182" s="570" t="s">
        <v>45</v>
      </c>
      <c r="E182" s="570"/>
      <c r="F182" s="570"/>
      <c r="G182" s="561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25">
      <c r="A183" s="563">
        <v>422</v>
      </c>
      <c r="B183" s="563"/>
      <c r="C183" s="563"/>
      <c r="D183" s="564" t="s">
        <v>11</v>
      </c>
      <c r="E183" s="564"/>
      <c r="F183" s="564"/>
      <c r="G183" s="564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25">
      <c r="A184" s="563">
        <v>424</v>
      </c>
      <c r="B184" s="563"/>
      <c r="C184" s="563"/>
      <c r="D184" s="564" t="s">
        <v>46</v>
      </c>
      <c r="E184" s="564"/>
      <c r="F184" s="564"/>
      <c r="G184" s="564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25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25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25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25">
      <c r="A188" s="563"/>
      <c r="B188" s="563"/>
      <c r="C188" s="563"/>
      <c r="D188" s="564"/>
      <c r="E188" s="564"/>
      <c r="F188" s="564"/>
      <c r="G188" s="565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25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25">
      <c r="A190" s="574"/>
      <c r="B190" s="574"/>
      <c r="C190" s="574"/>
      <c r="D190" s="578"/>
      <c r="E190" s="578"/>
      <c r="F190" s="578"/>
      <c r="G190" s="579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25">
      <c r="A191" s="575"/>
      <c r="B191" s="575"/>
      <c r="C191" s="575"/>
      <c r="D191" s="576"/>
      <c r="E191" s="576"/>
      <c r="F191" s="576"/>
      <c r="G191" s="577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25">
      <c r="A192" s="20">
        <v>3</v>
      </c>
      <c r="C192" s="37"/>
      <c r="D192" s="560" t="s">
        <v>16</v>
      </c>
      <c r="E192" s="560"/>
      <c r="F192" s="560"/>
      <c r="G192" s="561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25">
      <c r="A193" s="562">
        <v>31</v>
      </c>
      <c r="B193" s="562"/>
      <c r="C193" s="35"/>
      <c r="D193" s="570" t="s">
        <v>0</v>
      </c>
      <c r="E193" s="570"/>
      <c r="F193" s="570"/>
      <c r="G193" s="561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25">
      <c r="A194" s="563">
        <v>311</v>
      </c>
      <c r="B194" s="563"/>
      <c r="C194" s="563"/>
      <c r="D194" s="564" t="s">
        <v>1</v>
      </c>
      <c r="E194" s="564"/>
      <c r="F194" s="564"/>
      <c r="G194" s="564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25">
      <c r="A195" s="563">
        <v>312</v>
      </c>
      <c r="B195" s="563"/>
      <c r="C195" s="563"/>
      <c r="D195" s="564" t="s">
        <v>2</v>
      </c>
      <c r="E195" s="564"/>
      <c r="F195" s="564"/>
      <c r="G195" s="564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25">
      <c r="A196" s="563">
        <v>313</v>
      </c>
      <c r="B196" s="563"/>
      <c r="C196" s="563"/>
      <c r="D196" s="564" t="s">
        <v>3</v>
      </c>
      <c r="E196" s="564"/>
      <c r="F196" s="564"/>
      <c r="G196" s="564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25">
      <c r="A197" s="562">
        <v>32</v>
      </c>
      <c r="B197" s="562"/>
      <c r="C197" s="35"/>
      <c r="D197" s="570" t="s">
        <v>4</v>
      </c>
      <c r="E197" s="570"/>
      <c r="F197" s="570"/>
      <c r="G197" s="561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25">
      <c r="A198" s="563">
        <v>321</v>
      </c>
      <c r="B198" s="563"/>
      <c r="C198" s="563"/>
      <c r="D198" s="564" t="s">
        <v>5</v>
      </c>
      <c r="E198" s="564"/>
      <c r="F198" s="564"/>
      <c r="G198" s="564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25">
      <c r="A199" s="563">
        <v>322</v>
      </c>
      <c r="B199" s="563"/>
      <c r="C199" s="563"/>
      <c r="D199" s="564" t="s">
        <v>6</v>
      </c>
      <c r="E199" s="564"/>
      <c r="F199" s="564"/>
      <c r="G199" s="564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25">
      <c r="A200" s="563">
        <v>323</v>
      </c>
      <c r="B200" s="563"/>
      <c r="C200" s="563"/>
      <c r="D200" s="564" t="s">
        <v>7</v>
      </c>
      <c r="E200" s="564"/>
      <c r="F200" s="564"/>
      <c r="G200" s="564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25">
      <c r="A201" s="563">
        <v>329</v>
      </c>
      <c r="B201" s="563"/>
      <c r="C201" s="563"/>
      <c r="D201" s="564" t="s">
        <v>8</v>
      </c>
      <c r="E201" s="564"/>
      <c r="F201" s="564"/>
      <c r="G201" s="564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25">
      <c r="A202" s="562">
        <v>34</v>
      </c>
      <c r="B202" s="562"/>
      <c r="C202" s="35"/>
      <c r="D202" s="570" t="s">
        <v>9</v>
      </c>
      <c r="E202" s="570"/>
      <c r="F202" s="570"/>
      <c r="G202" s="561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25">
      <c r="A203" s="563">
        <v>343</v>
      </c>
      <c r="B203" s="563"/>
      <c r="C203" s="563"/>
      <c r="D203" s="564" t="s">
        <v>10</v>
      </c>
      <c r="E203" s="564"/>
      <c r="F203" s="564"/>
      <c r="G203" s="564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25">
      <c r="A204" s="20">
        <v>4</v>
      </c>
      <c r="B204" s="38"/>
      <c r="C204" s="38"/>
      <c r="D204" s="560" t="s">
        <v>17</v>
      </c>
      <c r="E204" s="560"/>
      <c r="F204" s="560"/>
      <c r="G204" s="561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25">
      <c r="A205" s="562">
        <v>42</v>
      </c>
      <c r="B205" s="562"/>
      <c r="C205" s="20"/>
      <c r="D205" s="570" t="s">
        <v>45</v>
      </c>
      <c r="E205" s="570"/>
      <c r="F205" s="570"/>
      <c r="G205" s="561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25">
      <c r="A206" s="563">
        <v>422</v>
      </c>
      <c r="B206" s="563"/>
      <c r="C206" s="563"/>
      <c r="D206" s="564" t="s">
        <v>11</v>
      </c>
      <c r="E206" s="564"/>
      <c r="F206" s="564"/>
      <c r="G206" s="564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25">
      <c r="A207" s="563">
        <v>424</v>
      </c>
      <c r="B207" s="563"/>
      <c r="C207" s="563"/>
      <c r="D207" s="564" t="s">
        <v>46</v>
      </c>
      <c r="E207" s="564"/>
      <c r="F207" s="564"/>
      <c r="G207" s="564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25">
      <c r="P208" s="223"/>
      <c r="Q208" s="223"/>
      <c r="R208" s="223"/>
      <c r="S208" s="223"/>
    </row>
    <row r="209" spans="1:44" ht="0" hidden="1" customHeight="1" x14ac:dyDescent="0.25">
      <c r="P209" s="223"/>
      <c r="Q209" s="223"/>
      <c r="R209" s="223"/>
      <c r="S209" s="223"/>
    </row>
    <row r="210" spans="1:44" ht="0" hidden="1" customHeight="1" x14ac:dyDescent="0.25">
      <c r="P210" s="223"/>
      <c r="Q210" s="223"/>
      <c r="R210" s="223"/>
      <c r="S210" s="223"/>
    </row>
    <row r="211" spans="1:44" ht="0" hidden="1" customHeight="1" x14ac:dyDescent="0.25">
      <c r="P211" s="223"/>
      <c r="Q211" s="223"/>
      <c r="R211" s="223"/>
      <c r="S211" s="223"/>
    </row>
    <row r="212" spans="1:44" ht="0" hidden="1" customHeight="1" x14ac:dyDescent="0.25">
      <c r="P212" s="223"/>
      <c r="Q212" s="223"/>
      <c r="R212" s="223"/>
      <c r="S212" s="223"/>
    </row>
    <row r="213" spans="1:44" ht="0" hidden="1" customHeight="1" x14ac:dyDescent="0.25">
      <c r="P213" s="223"/>
      <c r="Q213" s="223"/>
      <c r="R213" s="223"/>
      <c r="S213" s="223"/>
    </row>
    <row r="214" spans="1:44" ht="0" hidden="1" customHeight="1" x14ac:dyDescent="0.25">
      <c r="P214" s="223"/>
      <c r="Q214" s="223"/>
      <c r="R214" s="223"/>
      <c r="S214" s="223"/>
    </row>
    <row r="215" spans="1:44" ht="0" hidden="1" customHeight="1" x14ac:dyDescent="0.25">
      <c r="P215" s="223"/>
      <c r="Q215" s="223"/>
      <c r="R215" s="223"/>
      <c r="S215" s="223"/>
    </row>
    <row r="216" spans="1:44" ht="0" hidden="1" customHeight="1" x14ac:dyDescent="0.25">
      <c r="P216" s="223"/>
      <c r="Q216" s="223"/>
      <c r="R216" s="223"/>
      <c r="S216" s="223"/>
    </row>
    <row r="217" spans="1:44" ht="0" hidden="1" customHeight="1" x14ac:dyDescent="0.25">
      <c r="P217" s="223"/>
      <c r="Q217" s="223"/>
      <c r="R217" s="223"/>
      <c r="S217" s="223"/>
    </row>
    <row r="218" spans="1:44" ht="0" hidden="1" customHeight="1" x14ac:dyDescent="0.25">
      <c r="P218" s="223"/>
      <c r="Q218" s="223"/>
      <c r="R218" s="223"/>
      <c r="S218" s="223"/>
    </row>
    <row r="219" spans="1:44" ht="0" hidden="1" customHeight="1" x14ac:dyDescent="0.25">
      <c r="P219" s="223"/>
      <c r="Q219" s="223"/>
      <c r="R219" s="223"/>
      <c r="S219" s="223"/>
    </row>
    <row r="220" spans="1:44" ht="0" hidden="1" customHeight="1" x14ac:dyDescent="0.25">
      <c r="P220" s="223"/>
      <c r="Q220" s="223"/>
      <c r="R220" s="223"/>
      <c r="S220" s="223"/>
    </row>
    <row r="221" spans="1:44" ht="0" hidden="1" customHeight="1" x14ac:dyDescent="0.25">
      <c r="P221" s="223"/>
      <c r="Q221" s="223"/>
      <c r="R221" s="223"/>
      <c r="S221" s="223"/>
    </row>
    <row r="222" spans="1:44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25"/>
    <row r="246" spans="1:44" ht="0" hidden="1" customHeight="1" x14ac:dyDescent="0.25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Tajništvo</cp:lastModifiedBy>
  <cp:lastPrinted>2017-09-28T10:22:42Z</cp:lastPrinted>
  <dcterms:created xsi:type="dcterms:W3CDTF">2015-09-21T13:15:47Z</dcterms:created>
  <dcterms:modified xsi:type="dcterms:W3CDTF">2018-01-02T10:50:57Z</dcterms:modified>
</cp:coreProperties>
</file>